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iafi-my.sharepoint.com/personal/hanna_tolli_centria_fi/Documents/Vastuullisuuskoulutuksia/"/>
    </mc:Choice>
  </mc:AlternateContent>
  <xr:revisionPtr revIDLastSave="232" documentId="8_{F4F1A719-2F25-4BAC-877E-5654218440DB}" xr6:coauthVersionLast="47" xr6:coauthVersionMax="47" xr10:uidLastSave="{A6400F5E-3823-403B-A04D-BA6DE3D9923A}"/>
  <bookViews>
    <workbookView xWindow="28680" yWindow="-120" windowWidth="38640" windowHeight="21120" xr2:uid="{7FF8FC21-1021-41C9-B9E4-C192D7EDFAE6}"/>
  </bookViews>
  <sheets>
    <sheet name="Etusivu" sheetId="9" r:id="rId1"/>
    <sheet name="Scope 1" sheetId="2" r:id="rId2"/>
    <sheet name="Scope 2" sheetId="3" r:id="rId3"/>
    <sheet name="Scope 3" sheetId="4" r:id="rId4"/>
    <sheet name="Total" sheetId="7" r:id="rId5"/>
    <sheet name="Päästökertoimet" sheetId="5" r:id="rId6"/>
    <sheet name="Lähteet" sheetId="6" r:id="rId7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2" i="2" l="1"/>
  <c r="P9" i="2"/>
  <c r="P19" i="2"/>
  <c r="Q19" i="2" s="1"/>
  <c r="P26" i="2"/>
  <c r="Q26" i="2" s="1"/>
  <c r="P25" i="2"/>
  <c r="Q25" i="2" s="1"/>
  <c r="P24" i="2"/>
  <c r="P21" i="2"/>
  <c r="Q21" i="2" s="1"/>
  <c r="P20" i="2"/>
  <c r="Q20" i="2" s="1"/>
  <c r="Q7" i="3" l="1"/>
  <c r="P32" i="4"/>
  <c r="P31" i="4"/>
  <c r="P30" i="4"/>
  <c r="P27" i="4"/>
  <c r="P24" i="4"/>
  <c r="P21" i="4"/>
  <c r="P18" i="4"/>
  <c r="P17" i="4"/>
  <c r="P16" i="4"/>
  <c r="P13" i="4"/>
  <c r="P12" i="4"/>
  <c r="Q12" i="4" s="1"/>
  <c r="Q34" i="4" s="1"/>
  <c r="C7" i="7" s="1"/>
  <c r="P11" i="4"/>
  <c r="P10" i="4"/>
  <c r="P9" i="4"/>
  <c r="P8" i="4"/>
  <c r="P7" i="4"/>
  <c r="P9" i="3"/>
  <c r="P8" i="3"/>
  <c r="P7" i="3"/>
  <c r="P6" i="3"/>
  <c r="Q6" i="3" s="1"/>
  <c r="P15" i="2"/>
  <c r="Q15" i="2" s="1"/>
  <c r="P14" i="2"/>
  <c r="Q14" i="2" s="1"/>
  <c r="P13" i="2"/>
  <c r="Q13" i="2" s="1"/>
  <c r="P12" i="2"/>
  <c r="P7" i="2"/>
  <c r="Q7" i="2" s="1"/>
  <c r="P8" i="2"/>
  <c r="Q8" i="2" s="1"/>
  <c r="P6" i="2"/>
  <c r="Q6" i="2" s="1"/>
  <c r="C18" i="5"/>
  <c r="Q30" i="2" l="1"/>
  <c r="C5" i="7" s="1"/>
  <c r="C8" i="7"/>
  <c r="C6" i="7"/>
  <c r="Q1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 Tölli</author>
  </authors>
  <commentList>
    <comment ref="D12" authorId="0" shapeId="0" xr:uid="{470C28EA-FA68-4E44-831B-714EB9BEE603}">
      <text>
        <r>
          <rPr>
            <b/>
            <sz val="9"/>
            <color indexed="81"/>
            <rFont val="Tahoma"/>
            <charset val="1"/>
          </rPr>
          <t>Hanna Tölli:</t>
        </r>
        <r>
          <rPr>
            <sz val="9"/>
            <color indexed="81"/>
            <rFont val="Tahoma"/>
            <charset val="1"/>
          </rPr>
          <t xml:space="preserve">
Päästökerroin: 64,90 t/TJ, Lämpökerroin: 46,3 GJ/t = 0,0463 GJ/kg
</t>
        </r>
      </text>
    </comment>
    <comment ref="D13" authorId="0" shapeId="0" xr:uid="{30FAB4AE-CAD6-4835-A4D5-105001F88A54}">
      <text>
        <r>
          <rPr>
            <b/>
            <sz val="9"/>
            <color indexed="81"/>
            <rFont val="Tahoma"/>
            <charset val="1"/>
          </rPr>
          <t>Hanna Tölli:</t>
        </r>
        <r>
          <rPr>
            <sz val="9"/>
            <color indexed="81"/>
            <rFont val="Tahoma"/>
            <charset val="1"/>
          </rPr>
          <t xml:space="preserve">
Päästökerroin 55,60 tCO2e/TJ
= 55,60 kg CO₂e/GJ
Lämpöarvo 42,8 GJ/t
Oletustiheys on 0,807 t/m3 eli 0,807 kg/l
55,60 x 42,8:1000= 2,38 kgCO2e</t>
        </r>
      </text>
    </comment>
    <comment ref="D14" authorId="0" shapeId="0" xr:uid="{FC86F913-51F2-4393-ADA8-4AF057831C42}">
      <text>
        <r>
          <rPr>
            <b/>
            <sz val="9"/>
            <color indexed="81"/>
            <rFont val="Tahoma"/>
            <family val="2"/>
          </rPr>
          <t>Hanna Tölli:</t>
        </r>
        <r>
          <rPr>
            <sz val="9"/>
            <color indexed="81"/>
            <rFont val="Tahoma"/>
            <family val="2"/>
          </rPr>
          <t xml:space="preserve">
Päästökerroin (yhdistetty seos): 70,5 tCO2e/TJ
Lämpökerroin: 41,4 GJ/t
70,5x1000 CO2e/TJ x 41,4 x10-6 = </t>
        </r>
      </text>
    </comment>
    <comment ref="D21" authorId="0" shapeId="0" xr:uid="{744F3768-3B5A-4611-8B6D-E21F8F940FED}">
      <text>
        <r>
          <rPr>
            <b/>
            <sz val="9"/>
            <color indexed="81"/>
            <rFont val="Tahoma"/>
            <charset val="1"/>
          </rPr>
          <t>Hanna Tölli:</t>
        </r>
        <r>
          <rPr>
            <sz val="9"/>
            <color indexed="81"/>
            <rFont val="Tahoma"/>
            <charset val="1"/>
          </rPr>
          <t xml:space="preserve">
Dieselin oletettu alempi lämpöarvo ≈ 35,9 MJ/l = 0,0359 GJ/l = 0,0000359 TJ/l.
9,00 tCO₂e/TJ × 0,0000359 TJ/l
= 0,0003231 tCO₂e/l
= 0,323 kgCO₂e/l</t>
        </r>
      </text>
    </comment>
    <comment ref="D48" authorId="0" shapeId="0" xr:uid="{F08263A7-244F-4815-83A1-10DED18621C5}">
      <text>
        <r>
          <rPr>
            <b/>
            <sz val="9"/>
            <color indexed="81"/>
            <rFont val="Tahoma"/>
            <charset val="1"/>
          </rPr>
          <t>Hanna Tölli:</t>
        </r>
        <r>
          <rPr>
            <sz val="9"/>
            <color indexed="81"/>
            <rFont val="Tahoma"/>
            <charset val="1"/>
          </rPr>
          <t xml:space="preserve">
112 000 kgCO₂e/TJ ÷ 277,78 MWh/TJ
= 403,2 kgCO₂e/MWh
=0,4032 kgCO2e/kWh</t>
        </r>
      </text>
    </comment>
  </commentList>
</comments>
</file>

<file path=xl/sharedStrings.xml><?xml version="1.0" encoding="utf-8"?>
<sst xmlns="http://schemas.openxmlformats.org/spreadsheetml/2006/main" count="385" uniqueCount="226">
  <si>
    <t>kg</t>
  </si>
  <si>
    <t>Biogas</t>
  </si>
  <si>
    <t>MWh</t>
  </si>
  <si>
    <t>Scope 1</t>
  </si>
  <si>
    <t>Vuosi / kk</t>
  </si>
  <si>
    <t>Omassa omistuksessa</t>
  </si>
  <si>
    <t>Yrityksen omistamien ajoneuvojen polttoaineenkulutus</t>
  </si>
  <si>
    <t>km</t>
  </si>
  <si>
    <t>l</t>
  </si>
  <si>
    <t>R437A</t>
  </si>
  <si>
    <t>R404A</t>
  </si>
  <si>
    <t>R410A</t>
  </si>
  <si>
    <t>Scope 2</t>
  </si>
  <si>
    <t>Kategoria</t>
  </si>
  <si>
    <t>Tarkennus</t>
  </si>
  <si>
    <t>Ostetut hyödykkeet</t>
  </si>
  <si>
    <t>Ostetut tuotteet ja palvelut</t>
  </si>
  <si>
    <t xml:space="preserve">Jätteet </t>
  </si>
  <si>
    <t>Kuljetus ja jakelu</t>
  </si>
  <si>
    <t>Ulos vuokrattu omaisuus</t>
  </si>
  <si>
    <t>Scope 3</t>
  </si>
  <si>
    <t>Yhteensä</t>
  </si>
  <si>
    <t>Vuokratut tilat</t>
  </si>
  <si>
    <t>Myös pakkausmateriaalit ja muut tarvittavat materiaalit</t>
  </si>
  <si>
    <t>Työmatkat ja liikematkat</t>
  </si>
  <si>
    <t>prosessointi jätelaitoksella</t>
  </si>
  <si>
    <t>Tuotteiden kuljetus asiakkaille</t>
  </si>
  <si>
    <t>Jätteiden kuljetus (kts. Kohta jätteet)</t>
  </si>
  <si>
    <t>Elinkaaren loppu</t>
  </si>
  <si>
    <t>Käytön jälkeen pakkausmateriaalit</t>
  </si>
  <si>
    <t>Hävikki</t>
  </si>
  <si>
    <t>Energian kulutus käytössä</t>
  </si>
  <si>
    <t>Muiden hankintojen (Esim.pakkausmateriaalit) kuljetukset</t>
  </si>
  <si>
    <t>Sivutuote</t>
  </si>
  <si>
    <t>Fuels and vehicle emissions</t>
  </si>
  <si>
    <t>Note</t>
  </si>
  <si>
    <t>Fuel oil</t>
  </si>
  <si>
    <t>kgCO2e/l</t>
  </si>
  <si>
    <t>[1]</t>
  </si>
  <si>
    <t>Natural gas</t>
  </si>
  <si>
    <t>kgCO2e/m3</t>
  </si>
  <si>
    <t>Natural gas (100% mineral blend)</t>
  </si>
  <si>
    <t>Vehicles</t>
  </si>
  <si>
    <t>Forklift, diesel</t>
  </si>
  <si>
    <t>Diesel (average biofuel blend)</t>
  </si>
  <si>
    <t>Forklift, liquid gas</t>
  </si>
  <si>
    <t>LPG</t>
  </si>
  <si>
    <t>kgCO2e/km</t>
  </si>
  <si>
    <t>[2]</t>
  </si>
  <si>
    <t>Emission factor is from average of highway and urban driving</t>
  </si>
  <si>
    <t>[7]</t>
  </si>
  <si>
    <t>Car, gasoline (km)</t>
  </si>
  <si>
    <t>[8]</t>
  </si>
  <si>
    <t>Car, gasoline (litres)</t>
  </si>
  <si>
    <t>Petrol (100% average biofuel blend)</t>
  </si>
  <si>
    <t>Car, gas (compressed natural gas) (km)</t>
  </si>
  <si>
    <t>[9]</t>
  </si>
  <si>
    <t>Car, gas (compressed natural gas) (m3)</t>
  </si>
  <si>
    <t>Car, Neste MY (km)</t>
  </si>
  <si>
    <t>[6]</t>
  </si>
  <si>
    <t>Tank-to-wheel (TTW) emissions (use stage)</t>
  </si>
  <si>
    <t>Car, Neste MY (litres)</t>
  </si>
  <si>
    <t>Van, diesel, empty, highway driving</t>
  </si>
  <si>
    <t>[3]</t>
  </si>
  <si>
    <t>Van, diesel, full load (1,2t), highway driving</t>
  </si>
  <si>
    <t>Van, diesel, empty, urban driving</t>
  </si>
  <si>
    <t>[4]</t>
  </si>
  <si>
    <t>Van, diesel, full load (1,2t), urban driving</t>
  </si>
  <si>
    <t>Refrigerant leaks</t>
  </si>
  <si>
    <t>kgCO2e/kg</t>
  </si>
  <si>
    <t>[11]</t>
  </si>
  <si>
    <t>R407A</t>
  </si>
  <si>
    <t>R407F</t>
  </si>
  <si>
    <t>R407C</t>
  </si>
  <si>
    <t>Direct emissions from process</t>
  </si>
  <si>
    <t>N2O</t>
  </si>
  <si>
    <t>Note that new AR6 has updated values for year 2022 onwards.</t>
  </si>
  <si>
    <t>CO2</t>
  </si>
  <si>
    <t>Purchased energy</t>
  </si>
  <si>
    <t>District heating, own energy company</t>
  </si>
  <si>
    <t>kgCO2e/MWh</t>
  </si>
  <si>
    <t>[add]</t>
  </si>
  <si>
    <t>District cooling, own energy company</t>
  </si>
  <si>
    <t>Electricity, Carbon neutral</t>
  </si>
  <si>
    <t>Electricity, own energy company</t>
  </si>
  <si>
    <t>Electricity (source not known)</t>
  </si>
  <si>
    <t>[10]</t>
  </si>
  <si>
    <t>Residual mix factor (suom. jäännösjakauman mukainen päästökerroin). Used in market based calculation.</t>
  </si>
  <si>
    <t>Electricity, Finnish Average</t>
  </si>
  <si>
    <t>[5]</t>
  </si>
  <si>
    <t>Sources</t>
  </si>
  <si>
    <t>Number</t>
  </si>
  <si>
    <t>Source</t>
  </si>
  <si>
    <t>VTT Lipasto: http://lipasto.vtt.fi/yksikkopaastot/henkiloliikennee/tieliikennee/henkiloautote/hakeskimaarine.htm</t>
  </si>
  <si>
    <t>VTT Lipasto: http://lipasto.vtt.fi/yksikkopaastot/tavaraliikennee/tieliikennee/padiestiee.htm</t>
  </si>
  <si>
    <t>VTT Lipasto: http://lipasto.vtt.fi/yksikkopaastot/tavaraliikennee/tieliikennee/padieskatue.htm</t>
  </si>
  <si>
    <t>NesteOyj: https://www.neste.com/products/all-products/renewable-road-transport/reduced-emissions#8db81a90</t>
  </si>
  <si>
    <t>VTT Lipasto: http://lipasto.vtt.fi/yksikkopaastot/henkiloliikennee/tieliikennee/henkiloautote/hadiese.htm</t>
  </si>
  <si>
    <t>VTT Lipasto: http://lipasto.vtt.fi/yksikkopaastot/henkiloliikennee/tieliikennee/henkiloautote/habense.htm</t>
  </si>
  <si>
    <t>VTT Lipasto: http://lipasto.vtt.fi/yksikkopaastot/henkiloliikennee/tieliikennee/henkiloautote/hakaasue.htm</t>
  </si>
  <si>
    <t xml:space="preserve">Tilat vuokrattu muille </t>
  </si>
  <si>
    <t>Wood pellet</t>
  </si>
  <si>
    <t>km/kulutus l</t>
  </si>
  <si>
    <t>kgCO2e</t>
  </si>
  <si>
    <t>Scope 2 päästöt yhteensä</t>
  </si>
  <si>
    <t>Scope 3 päästöt yhteensä</t>
  </si>
  <si>
    <t>Total</t>
  </si>
  <si>
    <t>Sähköntuotannon ja -kulutuksen CO2-päästöarviot - Fingrid</t>
  </si>
  <si>
    <t xml:space="preserve">Sähkö </t>
  </si>
  <si>
    <t>Työsuhdeauto (leasing)*</t>
  </si>
  <si>
    <t>Raaka-aineet paikan päälle</t>
  </si>
  <si>
    <t>Laitteistojen tahalliset/tahattomat vuodot</t>
  </si>
  <si>
    <t>Sekajäte</t>
  </si>
  <si>
    <t>Biojäte</t>
  </si>
  <si>
    <t>Muovi</t>
  </si>
  <si>
    <t>Oman tuotannon sivuvirrat</t>
  </si>
  <si>
    <t>Omaan käyttöön vuokratut tilat &amp; sähkö</t>
  </si>
  <si>
    <t>Suure</t>
  </si>
  <si>
    <t>Scope 1 päästöt yhteensä</t>
  </si>
  <si>
    <r>
      <rPr>
        <b/>
        <sz val="11"/>
        <color theme="1"/>
        <rFont val="Calibri"/>
        <family val="2"/>
        <scheme val="minor"/>
      </rPr>
      <t>Liikkuva poltto:</t>
    </r>
    <r>
      <rPr>
        <sz val="11"/>
        <color theme="1"/>
        <rFont val="Calibri"/>
        <family val="2"/>
        <scheme val="minor"/>
      </rPr>
      <t xml:space="preserve"> polttoaineiden poltto liikennevälineissä, kuten: autoissa, kuorma-autoissa, linja-autoissa, junissa, lentokoneissa, veneissä, laivoissa, proomuissa, aluksissa jne.</t>
    </r>
  </si>
  <si>
    <t xml:space="preserve"> (Liikkuva poltto)</t>
  </si>
  <si>
    <r>
      <rPr>
        <b/>
        <sz val="12"/>
        <color rgb="FF000000"/>
        <rFont val="Calibri"/>
        <family val="2"/>
        <scheme val="minor"/>
      </rPr>
      <t>Paikallaan tapahtuva poltto:</t>
    </r>
    <r>
      <rPr>
        <sz val="12"/>
        <color rgb="FF000000"/>
        <rFont val="Calibri"/>
        <family val="2"/>
        <scheme val="minor"/>
      </rPr>
      <t xml:space="preserve"> polttoaineiden poltto kiinteissä laitteissa, kuten: polttolaitoksissa: kattiloissa, uuneissa, polttimissa, turbiineissa, lämmittimissä, moottoreissa, soihtupolttimissa jne.</t>
    </r>
  </si>
  <si>
    <t>(Paikallaan tapahtuva poltto)</t>
  </si>
  <si>
    <r>
      <rPr>
        <b/>
        <sz val="11"/>
        <color theme="1"/>
        <rFont val="Calibri"/>
        <family val="2"/>
        <scheme val="minor"/>
      </rPr>
      <t>Prosessipäästöt:</t>
    </r>
    <r>
      <rPr>
        <sz val="11"/>
        <color theme="1"/>
        <rFont val="Calibri"/>
        <family val="2"/>
        <scheme val="minor"/>
      </rPr>
      <t xml:space="preserve"> fysikaalisista tai kemiallisista prosesseista aiheutuvat päästöt, kuten: katalyyttisen krakkauksen hiilidioksidipäästöt petrokemian prosessoinnissa, alumiinin sulatuksen PFC-päästöt jne.</t>
    </r>
  </si>
  <si>
    <t>(Hajapäästöt)</t>
  </si>
  <si>
    <r>
      <rPr>
        <b/>
        <sz val="11"/>
        <color theme="1"/>
        <rFont val="Calibri"/>
        <family val="2"/>
        <scheme val="minor"/>
      </rPr>
      <t xml:space="preserve">Hajapäästöt: </t>
    </r>
    <r>
      <rPr>
        <sz val="11"/>
        <color theme="1"/>
        <rFont val="Calibri"/>
        <family val="2"/>
        <scheme val="minor"/>
      </rPr>
      <t>tahalliset ja tahattomat päästöt, kuten: Laitevuodot liitoksista, tiivisteistä, pakkauksista, tiivisteistä sekä hajapäästöt hiilikasoista, jäteveden käsittelystä, kaivoksista, jäähdytystorneista, kaasunkäsittelylaitoksista jne.</t>
    </r>
  </si>
  <si>
    <t>Prosessipäästöt</t>
  </si>
  <si>
    <t>Oma lämmöntuotanto</t>
  </si>
  <si>
    <t>(Prosessit, joista vapautuu hiilidioksidia)</t>
  </si>
  <si>
    <t>Lämpö</t>
  </si>
  <si>
    <t>Huom! Kertoimena käytetään paikallisia kertoimia</t>
  </si>
  <si>
    <t>Höyry</t>
  </si>
  <si>
    <t>Jäähdytys</t>
  </si>
  <si>
    <t>Source 2025</t>
  </si>
  <si>
    <t>Source 2026</t>
  </si>
  <si>
    <t>Päästökertoimet</t>
  </si>
  <si>
    <t>Käyttäjän on lisättävä seuraavien vuosien päästökertoimet. Lähteen numero annetaan sarakkeessa G ja Internet-linkki annetaan Lähteet-taulukossa.</t>
  </si>
  <si>
    <t>1.Ostetut tuotteet ja palvelut (Upstream Purchased Goods and Services)</t>
  </si>
  <si>
    <t>2.Investoinnit (Upstream Capital Goods)</t>
  </si>
  <si>
    <t>4.Kuljetukset ja jakelu (Upstream Transportation and Distribution)</t>
  </si>
  <si>
    <t>5.Jätteet (Waste Generated in Operations)</t>
  </si>
  <si>
    <t>6.Liikematkustus (Business Travel)</t>
  </si>
  <si>
    <t>7.Työmatkaliikenne (Employee Commuting)</t>
  </si>
  <si>
    <t>8.Itselle vuokrattu omaisuus (Upstream Leased Assets)</t>
  </si>
  <si>
    <t>9.Kuljetukset ja jakelu (Downstream Transportation and Distribution)</t>
  </si>
  <si>
    <t>10.Myytyjen tuotteiden prosessointi (Processing of Sold Products)</t>
  </si>
  <si>
    <t>11.Myytyjen tuotteiden ja palvelujen käyttö (Use of Sold Products)</t>
  </si>
  <si>
    <t>12.Myytyjen tuotteiden käytöstä poisto (End-of-Life Treatment of Sold Products)</t>
  </si>
  <si>
    <t>13.Ulos vuokrattu omaisuus (Downstream Leased Assets)</t>
  </si>
  <si>
    <t>14.Toimilupatoiminta (Franchises)</t>
  </si>
  <si>
    <t>15.Investoinnit (Investments)</t>
  </si>
  <si>
    <t>Source 2027</t>
  </si>
  <si>
    <t>Huom! LIIKE-päästölaskentajärjestelmä tulossa käyttöön piakkoin: https://stat.fi/org/tilastokeskus/toiminnan_suunnittelu/liike-paastolaskentajarjestelma.html</t>
  </si>
  <si>
    <t>Korvaa VTT:n Lipastotiedot</t>
  </si>
  <si>
    <t>Car, average hybrid (km)</t>
  </si>
  <si>
    <t>Unit*</t>
  </si>
  <si>
    <t>*Päästökertoimien yksiköt: OpenCO2.net</t>
  </si>
  <si>
    <t xml:space="preserve"> Päästökertoimessa on huomioitu vain kotimainen energiantuotanto eli tuontisähkö ei ole mukana</t>
  </si>
  <si>
    <t>Microsoft Word - Global-Warming-Potential-Values.docx</t>
  </si>
  <si>
    <t>CH4 (non fossil)</t>
  </si>
  <si>
    <t>Esim. Kaukolämmölle: https://www.klpaastolaskuri.fi/</t>
  </si>
  <si>
    <t>[]</t>
  </si>
  <si>
    <t>Polttoaineen kulutuksen aiheuttamat päästöt (tCO2ekv.): [Vuoden polttoaineen kulutus (t) * (Tehollinen oletuslämpöarvo käyttötilassa (GJ/t) * 10-3 )] * CO2 oletuspäästökerroin (tCO2ekv. /TJ)</t>
  </si>
  <si>
    <t>[12]**</t>
  </si>
  <si>
    <t>**</t>
  </si>
  <si>
    <t>Sähköenergian kulutuksen aiheuttamat päästöt (tCO2ekv.): Sähköenergian kulutus (kWh) * Ostetun sähköenergian päästökerroin (tCO2ekv. /kWh)</t>
  </si>
  <si>
    <t>Own energy production</t>
  </si>
  <si>
    <t>wood pellet</t>
  </si>
  <si>
    <t>[12]</t>
  </si>
  <si>
    <t>tCO2e/TJ</t>
  </si>
  <si>
    <t>Ominaislämpökerroin 17 GJ/yksikkö</t>
  </si>
  <si>
    <t xml:space="preserve">*keskimääräinen kuljetusmatka, minkä kokoinen kuljetuskalusto ja auton kulutus = päästö </t>
  </si>
  <si>
    <t>Hae päästökertoimia - OpenCO2.net</t>
  </si>
  <si>
    <t>[13]</t>
  </si>
  <si>
    <t>3.Polttoaineiden tuotanto ja energiansiirto (Fuel and Energy-Related Activities Not Incl. in Scope 1 or 2)</t>
  </si>
  <si>
    <t>kg (t)</t>
  </si>
  <si>
    <t>kWh</t>
  </si>
  <si>
    <t>pelletti</t>
  </si>
  <si>
    <t>Toiminnan aiheuttamat päästöt vuonna 2025</t>
  </si>
  <si>
    <t>Esimerkki</t>
  </si>
  <si>
    <t xml:space="preserve">Työkalu on alunperin tuotettu osana DECIDE-Developing Circular Design -hanketta </t>
  </si>
  <si>
    <t>ja päivitetty EU:n osarahoittamassa KASVA-Kestävää kasvua mikro- ja pienyrityksiin TKI-toimijoiden ja yrityspalveluiden maakunnallisella yhteistyöllä -hankkeessa keväällä 2025</t>
  </si>
  <si>
    <t>Ideana on kerätä tietoa omasta toiminnasta koko vuoden ajalta</t>
  </si>
  <si>
    <t>Lisää rivejä ja laskukaavoja oman toimintasi mukaisesti</t>
  </si>
  <si>
    <t>Tarkista ja päivitä päästökertoimet vuosittain. Lähteistä löydät linkit päästökertoimiin</t>
  </si>
  <si>
    <t>Lisätietoja</t>
  </si>
  <si>
    <t>Hanna Tölli</t>
  </si>
  <si>
    <t>Centria-ammattikorkeakoulu</t>
  </si>
  <si>
    <t>hanna.tolli@centria.fi</t>
  </si>
  <si>
    <t>[14]</t>
  </si>
  <si>
    <t>Hiilijalanjälkialusta OpenCO2net - Työkalut päästölaskentaan</t>
  </si>
  <si>
    <t>ghg-conversion-factors-2026-full-set: https://view.officeapps.live.com/op/view.aspx?src=https%3A%2F%2Fassets.publishing.service.gov.uk%2Fmedia%2F6a29392bade52dc0882218a8%2Fghg-conversion-factors-2026-full-set.xlsx&amp;wdOrigin=BROWSELINK</t>
  </si>
  <si>
    <t>Tank-to-Wheel (poltossa syntyvät päästöt) → biopolttoaineelle usein käsitellään erikseen biogeeninen CO₂.
Well-to-Wheel / elinkaaripäästöt → Neste MY:n kaltaisille uusiutuville polttoaineille usein ilmoitettu suuri päästövähennys perustuu tähän näkökulmaan.</t>
  </si>
  <si>
    <t>kgCO₂e/km = kgCO₂e/l × kulutus (l/100 km) / 100</t>
  </si>
  <si>
    <t>KUORMA_PAKETTIAUTOT_KÄYTTÖOPAS JA LASKENNAN PERUSTEET.pdf</t>
  </si>
  <si>
    <t>[15]</t>
  </si>
  <si>
    <t>kgCO2e/kWh</t>
  </si>
  <si>
    <t>CO2-päästökertoimet - Motiva</t>
  </si>
  <si>
    <t>Päästökertoimessa on huomioitu vain kotimainen energiantuotanto eli tuontisähkö ei ole mukana.</t>
  </si>
  <si>
    <t>Bioperäinen polttoainen</t>
  </si>
  <si>
    <t>öljy</t>
  </si>
  <si>
    <t>Diesel</t>
  </si>
  <si>
    <t>Bensa</t>
  </si>
  <si>
    <t>h</t>
  </si>
  <si>
    <t>Kaasutrukki</t>
  </si>
  <si>
    <t>Trukin keskimääräinen kulutus kg/h</t>
  </si>
  <si>
    <t>polttoaineluokitus_2026: https://view.officeapps.live.com/op/view.aspx?src=https%3A%2F%2Feu-central-1-statfi.graphassets.com%2FA7H6ohk0S8qafyCM4bfDaz%2Fcmlkkhxvplbjg07w4ayw5zk3i&amp;wdOrigin=BROWSELINK</t>
  </si>
  <si>
    <t>Nestekaasu</t>
  </si>
  <si>
    <t>Car, average, diesel (kg)</t>
  </si>
  <si>
    <t>Car, average petrol (kg)</t>
  </si>
  <si>
    <t>Dieselöljy</t>
  </si>
  <si>
    <t>Dieselin oletustiheys kg/l</t>
  </si>
  <si>
    <t>Bensan oletustiheys kg/l</t>
  </si>
  <si>
    <t>Bensiiniseos</t>
  </si>
  <si>
    <t>gCO2e/kWh</t>
  </si>
  <si>
    <t>keskimääräinen arvio</t>
  </si>
  <si>
    <t>wood</t>
  </si>
  <si>
    <t>ominaislämpökerroin 14 GJ/t</t>
  </si>
  <si>
    <t>huom. Uusiutuva biomassa</t>
  </si>
  <si>
    <t>oil</t>
  </si>
  <si>
    <t>ominaislämpökerroin 43,2 GJ/t</t>
  </si>
  <si>
    <t>Kevyt polttoöljyn oletustiheys kg/l</t>
  </si>
  <si>
    <t>keskimääräinen kulutus</t>
  </si>
  <si>
    <t>R404a</t>
  </si>
  <si>
    <t>puu (halko)</t>
  </si>
  <si>
    <t>Vuoden 2026 päivitys on tehty osana EU:n osarahoittamaa Keski-Pohjanmaan Vastuullisuuskumppanit-hanketta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</si>
</sst>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??0.00000"/>
  </numFmts>
  <fonts count="3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Verdana"/>
      <family val="2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color theme="9" tint="-0.499984740745262"/>
      <name val="Arial"/>
      <family val="2"/>
    </font>
    <font>
      <i/>
      <sz val="10"/>
      <color rgb="FFFF0000"/>
      <name val="Arial"/>
      <family val="2"/>
    </font>
    <font>
      <u/>
      <sz val="10"/>
      <color theme="1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rgb="FF00206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413E3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AAB6CE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053D5F"/>
      </left>
      <right style="thin">
        <color rgb="FF053D5F"/>
      </right>
      <top style="thin">
        <color rgb="FF053D5F"/>
      </top>
      <bottom style="thin">
        <color rgb="FF053D5F"/>
      </bottom>
      <diagonal/>
    </border>
  </borders>
  <cellStyleXfs count="49">
    <xf numFmtId="0" fontId="0" fillId="0" borderId="0"/>
    <xf numFmtId="0" fontId="3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8" applyNumberFormat="0" applyAlignment="0" applyProtection="0"/>
    <xf numFmtId="0" fontId="17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7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7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7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7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7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8" fillId="0" borderId="0"/>
    <xf numFmtId="0" fontId="19" fillId="36" borderId="20" applyNumberFormat="0" applyAlignment="0" applyProtection="0"/>
    <xf numFmtId="0" fontId="21" fillId="37" borderId="21" applyNumberForma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38" borderId="17" applyNumberFormat="0" applyBorder="0" applyAlignment="0" applyProtection="0"/>
    <xf numFmtId="0" fontId="19" fillId="39" borderId="0">
      <alignment vertical="center"/>
    </xf>
    <xf numFmtId="0" fontId="19" fillId="40" borderId="22" applyNumberFormat="0" applyAlignment="0" applyProtection="0"/>
    <xf numFmtId="0" fontId="24" fillId="0" borderId="0"/>
    <xf numFmtId="0" fontId="18" fillId="11" borderId="19" applyNumberFormat="0" applyFont="0" applyAlignment="0" applyProtection="0"/>
    <xf numFmtId="0" fontId="25" fillId="41" borderId="23" applyNumberFormat="0" applyAlignment="0" applyProtection="0"/>
    <xf numFmtId="9" fontId="24" fillId="0" borderId="0" applyFont="0" applyFill="0" applyBorder="0" applyAlignment="0" applyProtection="0"/>
    <xf numFmtId="0" fontId="19" fillId="42" borderId="24" applyNumberFormat="0" applyProtection="0">
      <alignment vertical="center"/>
    </xf>
    <xf numFmtId="0" fontId="25" fillId="43" borderId="0" applyNumberFormat="0" applyBorder="0" applyAlignment="0" applyProtection="0"/>
  </cellStyleXfs>
  <cellXfs count="1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/>
    <xf numFmtId="0" fontId="0" fillId="2" borderId="1" xfId="0" applyFill="1" applyBorder="1"/>
    <xf numFmtId="0" fontId="0" fillId="0" borderId="0" xfId="0" applyAlignment="1">
      <alignment horizontal="left" indent="1"/>
    </xf>
    <xf numFmtId="0" fontId="1" fillId="0" borderId="0" xfId="0" applyFont="1"/>
    <xf numFmtId="0" fontId="0" fillId="3" borderId="0" xfId="0" applyFill="1"/>
    <xf numFmtId="0" fontId="3" fillId="3" borderId="7" xfId="1" applyFill="1" applyProtection="1"/>
    <xf numFmtId="0" fontId="4" fillId="3" borderId="0" xfId="0" applyFont="1" applyFill="1" applyAlignment="1">
      <alignment horizontal="center"/>
    </xf>
    <xf numFmtId="0" fontId="5" fillId="4" borderId="8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0" fillId="3" borderId="10" xfId="0" applyFill="1" applyBorder="1"/>
    <xf numFmtId="2" fontId="0" fillId="3" borderId="11" xfId="0" applyNumberFormat="1" applyFill="1" applyBorder="1"/>
    <xf numFmtId="2" fontId="0" fillId="6" borderId="11" xfId="0" applyNumberFormat="1" applyFill="1" applyBorder="1" applyProtection="1">
      <protection locked="0"/>
    </xf>
    <xf numFmtId="0" fontId="0" fillId="3" borderId="11" xfId="0" applyFill="1" applyBorder="1"/>
    <xf numFmtId="0" fontId="0" fillId="3" borderId="12" xfId="0" applyFill="1" applyBorder="1"/>
    <xf numFmtId="0" fontId="0" fillId="3" borderId="11" xfId="0" applyFill="1" applyBorder="1" applyAlignment="1">
      <alignment wrapText="1"/>
    </xf>
    <xf numFmtId="0" fontId="0" fillId="3" borderId="13" xfId="0" applyFill="1" applyBorder="1"/>
    <xf numFmtId="2" fontId="0" fillId="3" borderId="2" xfId="0" applyNumberFormat="1" applyFill="1" applyBorder="1"/>
    <xf numFmtId="2" fontId="0" fillId="6" borderId="2" xfId="0" applyNumberFormat="1" applyFill="1" applyBorder="1" applyProtection="1">
      <protection locked="0"/>
    </xf>
    <xf numFmtId="0" fontId="0" fillId="3" borderId="2" xfId="0" applyFill="1" applyBorder="1"/>
    <xf numFmtId="0" fontId="0" fillId="3" borderId="14" xfId="0" applyFill="1" applyBorder="1"/>
    <xf numFmtId="0" fontId="7" fillId="3" borderId="2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2" fontId="0" fillId="3" borderId="0" xfId="0" applyNumberFormat="1" applyFill="1"/>
    <xf numFmtId="2" fontId="0" fillId="6" borderId="0" xfId="0" applyNumberFormat="1" applyFill="1" applyProtection="1">
      <protection locked="0"/>
    </xf>
    <xf numFmtId="2" fontId="0" fillId="0" borderId="0" xfId="0" applyNumberFormat="1"/>
    <xf numFmtId="0" fontId="0" fillId="0" borderId="11" xfId="0" applyBorder="1"/>
    <xf numFmtId="2" fontId="0" fillId="3" borderId="13" xfId="0" applyNumberFormat="1" applyFill="1" applyBorder="1"/>
    <xf numFmtId="2" fontId="0" fillId="6" borderId="15" xfId="0" applyNumberFormat="1" applyFill="1" applyBorder="1" applyProtection="1">
      <protection locked="0"/>
    </xf>
    <xf numFmtId="0" fontId="8" fillId="3" borderId="2" xfId="0" applyFont="1" applyFill="1" applyBorder="1"/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wrapText="1"/>
    </xf>
    <xf numFmtId="1" fontId="0" fillId="3" borderId="10" xfId="0" applyNumberFormat="1" applyFill="1" applyBorder="1"/>
    <xf numFmtId="1" fontId="0" fillId="6" borderId="11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3" borderId="13" xfId="0" applyNumberFormat="1" applyFill="1" applyBorder="1"/>
    <xf numFmtId="1" fontId="0" fillId="6" borderId="2" xfId="0" applyNumberFormat="1" applyFill="1" applyBorder="1" applyProtection="1">
      <protection locked="0"/>
    </xf>
    <xf numFmtId="0" fontId="7" fillId="3" borderId="4" xfId="0" applyFont="1" applyFill="1" applyBorder="1" applyAlignment="1">
      <alignment horizontal="left" wrapText="1" shrinkToFit="1"/>
    </xf>
    <xf numFmtId="3" fontId="0" fillId="3" borderId="8" xfId="0" applyNumberFormat="1" applyFill="1" applyBorder="1"/>
    <xf numFmtId="3" fontId="0" fillId="6" borderId="8" xfId="0" applyNumberFormat="1" applyFill="1" applyBorder="1" applyProtection="1">
      <protection locked="0"/>
    </xf>
    <xf numFmtId="0" fontId="0" fillId="3" borderId="8" xfId="0" applyFill="1" applyBorder="1"/>
    <xf numFmtId="0" fontId="0" fillId="3" borderId="4" xfId="0" applyFill="1" applyBorder="1"/>
    <xf numFmtId="0" fontId="0" fillId="3" borderId="9" xfId="0" applyFill="1" applyBorder="1"/>
    <xf numFmtId="0" fontId="7" fillId="3" borderId="11" xfId="0" applyFont="1" applyFill="1" applyBorder="1" applyAlignment="1">
      <alignment horizontal="left" wrapText="1" shrinkToFit="1"/>
    </xf>
    <xf numFmtId="3" fontId="0" fillId="3" borderId="10" xfId="0" applyNumberFormat="1" applyFill="1" applyBorder="1"/>
    <xf numFmtId="3" fontId="0" fillId="6" borderId="10" xfId="0" applyNumberFormat="1" applyFill="1" applyBorder="1" applyProtection="1">
      <protection locked="0"/>
    </xf>
    <xf numFmtId="0" fontId="7" fillId="3" borderId="2" xfId="0" applyFont="1" applyFill="1" applyBorder="1" applyAlignment="1">
      <alignment horizontal="left" wrapText="1" shrinkToFit="1"/>
    </xf>
    <xf numFmtId="3" fontId="0" fillId="3" borderId="13" xfId="0" applyNumberFormat="1" applyFill="1" applyBorder="1"/>
    <xf numFmtId="3" fontId="0" fillId="6" borderId="13" xfId="0" applyNumberFormat="1" applyFill="1" applyBorder="1" applyProtection="1">
      <protection locked="0"/>
    </xf>
    <xf numFmtId="0" fontId="6" fillId="5" borderId="16" xfId="0" applyFont="1" applyFill="1" applyBorder="1" applyAlignment="1">
      <alignment wrapText="1"/>
    </xf>
    <xf numFmtId="0" fontId="0" fillId="6" borderId="11" xfId="0" applyFill="1" applyBorder="1" applyProtection="1">
      <protection locked="0"/>
    </xf>
    <xf numFmtId="0" fontId="9" fillId="3" borderId="11" xfId="0" applyFont="1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3" fillId="3" borderId="7" xfId="1" applyFill="1"/>
    <xf numFmtId="0" fontId="5" fillId="4" borderId="1" xfId="0" applyFont="1" applyFill="1" applyBorder="1" applyAlignment="1">
      <alignment wrapText="1"/>
    </xf>
    <xf numFmtId="0" fontId="10" fillId="3" borderId="12" xfId="2" applyFill="1" applyBorder="1"/>
    <xf numFmtId="0" fontId="10" fillId="3" borderId="11" xfId="2" applyFill="1" applyBorder="1"/>
    <xf numFmtId="0" fontId="10" fillId="0" borderId="0" xfId="2"/>
    <xf numFmtId="0" fontId="0" fillId="3" borderId="0" xfId="0" applyFill="1" applyAlignment="1">
      <alignment vertical="center"/>
    </xf>
    <xf numFmtId="0" fontId="0" fillId="3" borderId="11" xfId="0" applyFill="1" applyBorder="1" applyAlignment="1">
      <alignment vertical="center"/>
    </xf>
    <xf numFmtId="2" fontId="0" fillId="3" borderId="0" xfId="0" applyNumberFormat="1" applyFill="1" applyAlignment="1">
      <alignment vertical="center"/>
    </xf>
    <xf numFmtId="2" fontId="0" fillId="6" borderId="11" xfId="0" applyNumberFormat="1" applyFill="1" applyBorder="1" applyAlignment="1" applyProtection="1">
      <alignment vertical="center"/>
      <protection locked="0"/>
    </xf>
    <xf numFmtId="2" fontId="0" fillId="6" borderId="0" xfId="0" applyNumberFormat="1" applyFill="1" applyAlignment="1" applyProtection="1">
      <alignment vertical="center"/>
      <protection locked="0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 wrapText="1"/>
    </xf>
    <xf numFmtId="0" fontId="0" fillId="3" borderId="10" xfId="0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0" fillId="0" borderId="11" xfId="0" applyBorder="1" applyAlignment="1">
      <alignment vertical="center"/>
    </xf>
    <xf numFmtId="2" fontId="0" fillId="3" borderId="10" xfId="0" applyNumberFormat="1" applyFill="1" applyBorder="1" applyAlignment="1">
      <alignment vertical="center"/>
    </xf>
    <xf numFmtId="2" fontId="0" fillId="6" borderId="12" xfId="0" applyNumberFormat="1" applyFill="1" applyBorder="1" applyAlignment="1" applyProtection="1">
      <alignment vertical="center"/>
      <protection locked="0"/>
    </xf>
    <xf numFmtId="0" fontId="7" fillId="3" borderId="11" xfId="0" applyFont="1" applyFill="1" applyBorder="1" applyAlignment="1">
      <alignment vertical="center" wrapText="1"/>
    </xf>
    <xf numFmtId="0" fontId="0" fillId="6" borderId="11" xfId="0" applyFill="1" applyBorder="1" applyAlignment="1" applyProtection="1">
      <alignment vertical="center"/>
      <protection locked="0"/>
    </xf>
    <xf numFmtId="0" fontId="0" fillId="3" borderId="12" xfId="0" applyFill="1" applyBorder="1" applyAlignment="1">
      <alignment vertical="center" wrapText="1"/>
    </xf>
    <xf numFmtId="0" fontId="0" fillId="3" borderId="13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6" borderId="2" xfId="0" applyFill="1" applyBorder="1" applyAlignment="1" applyProtection="1">
      <alignment vertical="center"/>
      <protection locked="0"/>
    </xf>
    <xf numFmtId="0" fontId="0" fillId="3" borderId="14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6" borderId="2" xfId="0" applyFill="1" applyBorder="1" applyAlignment="1" applyProtection="1">
      <alignment horizontal="center" vertical="center"/>
      <protection locked="0"/>
    </xf>
    <xf numFmtId="164" fontId="26" fillId="6" borderId="25" xfId="32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0" borderId="15" xfId="0" applyBorder="1"/>
    <xf numFmtId="0" fontId="2" fillId="3" borderId="8" xfId="0" applyFont="1" applyFill="1" applyBorder="1"/>
    <xf numFmtId="0" fontId="0" fillId="3" borderId="16" xfId="0" applyFill="1" applyBorder="1"/>
    <xf numFmtId="0" fontId="2" fillId="3" borderId="10" xfId="0" applyFont="1" applyFill="1" applyBorder="1"/>
    <xf numFmtId="0" fontId="0" fillId="3" borderId="15" xfId="0" applyFill="1" applyBorder="1"/>
    <xf numFmtId="0" fontId="2" fillId="3" borderId="0" xfId="0" applyFont="1" applyFill="1"/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 vertical="center" readingOrder="1"/>
    </xf>
    <xf numFmtId="0" fontId="0" fillId="2" borderId="0" xfId="0" applyFill="1"/>
    <xf numFmtId="0" fontId="29" fillId="0" borderId="0" xfId="0" applyFont="1" applyAlignment="1">
      <alignment horizontal="left" vertical="center" indent="3" readingOrder="1"/>
    </xf>
    <xf numFmtId="0" fontId="0" fillId="0" borderId="10" xfId="0" applyBorder="1"/>
    <xf numFmtId="0" fontId="30" fillId="0" borderId="0" xfId="2" applyFont="1"/>
    <xf numFmtId="0" fontId="0" fillId="0" borderId="11" xfId="0" applyBorder="1" applyProtection="1">
      <protection locked="0"/>
    </xf>
    <xf numFmtId="1" fontId="0" fillId="6" borderId="11" xfId="0" applyNumberFormat="1" applyFill="1" applyBorder="1"/>
    <xf numFmtId="1" fontId="0" fillId="6" borderId="2" xfId="0" applyNumberFormat="1" applyFill="1" applyBorder="1"/>
    <xf numFmtId="0" fontId="0" fillId="0" borderId="11" xfId="0" applyBorder="1" applyAlignment="1">
      <alignment horizontal="center" vertical="center"/>
    </xf>
    <xf numFmtId="0" fontId="0" fillId="3" borderId="10" xfId="0" applyFill="1" applyBorder="1" applyAlignment="1">
      <alignment vertical="top"/>
    </xf>
    <xf numFmtId="0" fontId="0" fillId="0" borderId="11" xfId="0" applyBorder="1" applyAlignment="1" applyProtection="1">
      <alignment vertical="top"/>
      <protection locked="0"/>
    </xf>
    <xf numFmtId="0" fontId="0" fillId="6" borderId="11" xfId="0" applyFill="1" applyBorder="1" applyAlignment="1" applyProtection="1">
      <alignment vertical="top"/>
      <protection locked="0"/>
    </xf>
    <xf numFmtId="0" fontId="7" fillId="3" borderId="11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34" fillId="3" borderId="11" xfId="0" applyFont="1" applyFill="1" applyBorder="1" applyAlignment="1">
      <alignment vertical="center" wrapText="1"/>
    </xf>
    <xf numFmtId="0" fontId="33" fillId="3" borderId="11" xfId="0" applyFont="1" applyFill="1" applyBorder="1" applyAlignment="1">
      <alignment vertical="center" wrapText="1"/>
    </xf>
    <xf numFmtId="0" fontId="35" fillId="0" borderId="0" xfId="0" applyFont="1" applyAlignment="1">
      <alignment wrapText="1"/>
    </xf>
    <xf numFmtId="0" fontId="0" fillId="3" borderId="11" xfId="0" applyFill="1" applyBorder="1" applyAlignment="1">
      <alignment vertical="top"/>
    </xf>
    <xf numFmtId="0" fontId="0" fillId="3" borderId="0" xfId="0" applyFill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0" xfId="0" applyFill="1" applyAlignment="1">
      <alignment wrapText="1"/>
    </xf>
    <xf numFmtId="1" fontId="0" fillId="0" borderId="0" xfId="0" applyNumberForma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</cellXfs>
  <cellStyles count="49">
    <cellStyle name="20% - Accent1" xfId="9" builtinId="30" customBuiltin="1"/>
    <cellStyle name="20% - Accent2" xfId="13" builtinId="34" customBuiltin="1"/>
    <cellStyle name="20% - Accent3" xfId="17" builtinId="38" customBuiltin="1"/>
    <cellStyle name="20% - Accent4" xfId="21" builtinId="42" customBuiltin="1"/>
    <cellStyle name="20% - Accent5" xfId="25" builtinId="46" customBuiltin="1"/>
    <cellStyle name="20% - Accent6" xfId="29" builtinId="50" customBuiltin="1"/>
    <cellStyle name="40% - Accent1" xfId="10" builtinId="31" customBuiltin="1"/>
    <cellStyle name="40% - Accent2" xfId="14" builtinId="35" customBuiltin="1"/>
    <cellStyle name="40% - Accent3" xfId="18" builtinId="39" customBuiltin="1"/>
    <cellStyle name="40% - Accent4" xfId="22" builtinId="43" customBuiltin="1"/>
    <cellStyle name="40% - Accent5" xfId="26" builtinId="47" customBuiltin="1"/>
    <cellStyle name="40% - Accent6" xfId="30" builtinId="51" customBuiltin="1"/>
    <cellStyle name="60% - Accent1" xfId="11" builtinId="32" customBuiltin="1"/>
    <cellStyle name="60% - Accent2" xfId="15" builtinId="36" customBuiltin="1"/>
    <cellStyle name="60% - Accent3" xfId="19" builtinId="40" customBuiltin="1"/>
    <cellStyle name="60% - Accent4" xfId="23" builtinId="44" customBuiltin="1"/>
    <cellStyle name="60% - Accent5" xfId="27" builtinId="48" customBuiltin="1"/>
    <cellStyle name="60% - Accent6" xfId="31" builtinId="52" customBuiltin="1"/>
    <cellStyle name="Accent1" xfId="8" builtinId="29" customBuiltin="1"/>
    <cellStyle name="Accent2" xfId="12" builtinId="33" customBuiltin="1"/>
    <cellStyle name="Accent3" xfId="16" builtinId="37" customBuiltin="1"/>
    <cellStyle name="Accent4" xfId="20" builtinId="41" customBuiltin="1"/>
    <cellStyle name="Accent5" xfId="24" builtinId="45" customBuiltin="1"/>
    <cellStyle name="Accent6" xfId="28" builtinId="49" customBuiltin="1"/>
    <cellStyle name="Bad" xfId="5" builtinId="27" customBuiltin="1"/>
    <cellStyle name="Calculation 2" xfId="34" xr:uid="{23AC3154-4118-44C5-94EF-356AA9C8F33B}"/>
    <cellStyle name="Calculation 3" xfId="33" xr:uid="{7067C85C-0CFF-4762-8DD2-457FD8E0345E}"/>
    <cellStyle name="Check Cell" xfId="7" builtinId="23" customBuiltin="1"/>
    <cellStyle name="Comma 2" xfId="36" xr:uid="{5E60608D-B7DE-4991-A5B8-77C2BA0D526E}"/>
    <cellStyle name="Comma 3" xfId="35" xr:uid="{9B8D3657-0EC3-4405-9E34-E958E23DE8B6}"/>
    <cellStyle name="Explanatory Text 2" xfId="37" xr:uid="{4443ABF1-560D-419C-93DA-6E941B394198}"/>
    <cellStyle name="Followed Hyperlink 2" xfId="38" xr:uid="{672CD774-1D69-4A4E-942A-15066AD97BFD}"/>
    <cellStyle name="Good" xfId="4" builtinId="26" customBuiltin="1"/>
    <cellStyle name="Heading 1" xfId="1" builtinId="16"/>
    <cellStyle name="Hyperlink" xfId="2" builtinId="8"/>
    <cellStyle name="Hyperlink 2" xfId="39" xr:uid="{63190D59-366A-43A3-9FE2-520343BEF0B6}"/>
    <cellStyle name="Input 2" xfId="40" xr:uid="{08767713-10C0-4EDF-A226-0079653E848B}"/>
    <cellStyle name="Input data" xfId="41" xr:uid="{913C83F0-C90E-4545-B7D5-241AFADE77FF}"/>
    <cellStyle name="Linked Cell 2" xfId="42" xr:uid="{5C71D952-C0A2-4C81-A70D-E21992E536AA}"/>
    <cellStyle name="Neutral" xfId="6" builtinId="28" customBuiltin="1"/>
    <cellStyle name="Normal" xfId="0" builtinId="0"/>
    <cellStyle name="Normal 2" xfId="32" xr:uid="{D9C17BE7-B5A0-4591-9520-6556990BE34C}"/>
    <cellStyle name="Normal 2 2" xfId="43" xr:uid="{44C08465-0562-4F2A-880B-C2B818D0C875}"/>
    <cellStyle name="Note 2" xfId="44" xr:uid="{3B6EC489-42F7-422C-802E-57602336E266}"/>
    <cellStyle name="Output 2" xfId="45" xr:uid="{C427594E-6E99-43B7-91C4-722E4A428765}"/>
    <cellStyle name="Percent 2" xfId="46" xr:uid="{AEE05478-AD44-4568-BD16-A9DFE224B784}"/>
    <cellStyle name="Selection" xfId="47" xr:uid="{3CAC9CEB-2D7B-4D57-9D4E-815F42220953}"/>
    <cellStyle name="Title" xfId="3" builtinId="15" customBuiltin="1"/>
    <cellStyle name="Warning Text 2" xfId="48" xr:uid="{E9D64D1F-9D86-49C2-A193-E658C41D8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10</xdr:row>
      <xdr:rowOff>50800</xdr:rowOff>
    </xdr:from>
    <xdr:to>
      <xdr:col>3</xdr:col>
      <xdr:colOff>675014</xdr:colOff>
      <xdr:row>18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4ABD09-AEE4-45CC-A916-FE7BBC400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581275"/>
          <a:ext cx="3275339" cy="1447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17</xdr:col>
      <xdr:colOff>488950</xdr:colOff>
      <xdr:row>38</xdr:row>
      <xdr:rowOff>64801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84500D-CF6B-4285-93D4-F4820A5E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5281" y="1964531"/>
          <a:ext cx="7775575" cy="4910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</xdr:colOff>
      <xdr:row>40</xdr:row>
      <xdr:rowOff>157956</xdr:rowOff>
    </xdr:from>
    <xdr:to>
      <xdr:col>2</xdr:col>
      <xdr:colOff>674688</xdr:colOff>
      <xdr:row>45</xdr:row>
      <xdr:rowOff>103365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868B9-B230-47AF-9856-D06A527B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" y="7325519"/>
          <a:ext cx="1937544" cy="844727"/>
        </a:xfrm>
        <a:prstGeom prst="rect">
          <a:avLst/>
        </a:prstGeom>
      </xdr:spPr>
    </xdr:pic>
    <xdr:clientData/>
  </xdr:twoCellAnchor>
  <xdr:twoCellAnchor editAs="oneCell">
    <xdr:from>
      <xdr:col>3</xdr:col>
      <xdr:colOff>731839</xdr:colOff>
      <xdr:row>41</xdr:row>
      <xdr:rowOff>47625</xdr:rowOff>
    </xdr:from>
    <xdr:to>
      <xdr:col>16</xdr:col>
      <xdr:colOff>429420</xdr:colOff>
      <xdr:row>68</xdr:row>
      <xdr:rowOff>133063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8590A7-A424-38F6-968F-183DD8611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2183" y="7393781"/>
          <a:ext cx="7775575" cy="4907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8731</xdr:colOff>
      <xdr:row>2</xdr:row>
      <xdr:rowOff>26988</xdr:rowOff>
    </xdr:from>
    <xdr:to>
      <xdr:col>25</xdr:col>
      <xdr:colOff>124618</xdr:colOff>
      <xdr:row>6</xdr:row>
      <xdr:rowOff>163690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DCA3D-8376-4D9F-84C4-A5669BBA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13137" y="384176"/>
          <a:ext cx="1931194" cy="851077"/>
        </a:xfrm>
        <a:prstGeom prst="rect">
          <a:avLst/>
        </a:prstGeom>
      </xdr:spPr>
    </xdr:pic>
    <xdr:clientData/>
  </xdr:twoCellAnchor>
  <xdr:twoCellAnchor editAs="oneCell">
    <xdr:from>
      <xdr:col>25</xdr:col>
      <xdr:colOff>425450</xdr:colOff>
      <xdr:row>2</xdr:row>
      <xdr:rowOff>154782</xdr:rowOff>
    </xdr:from>
    <xdr:to>
      <xdr:col>38</xdr:col>
      <xdr:colOff>294482</xdr:colOff>
      <xdr:row>30</xdr:row>
      <xdr:rowOff>45752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15759B-C7D6-4F8B-AAA9-C799CE7BE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1513" y="511970"/>
          <a:ext cx="7769225" cy="4897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82550</xdr:rowOff>
    </xdr:from>
    <xdr:to>
      <xdr:col>21</xdr:col>
      <xdr:colOff>102394</xdr:colOff>
      <xdr:row>5</xdr:row>
      <xdr:rowOff>25577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B27AE-C4CE-4FF0-834A-D1178CB6A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1934369" cy="851077"/>
        </a:xfrm>
        <a:prstGeom prst="rect">
          <a:avLst/>
        </a:prstGeom>
      </xdr:spPr>
    </xdr:pic>
    <xdr:clientData/>
  </xdr:twoCellAnchor>
  <xdr:twoCellAnchor editAs="oneCell">
    <xdr:from>
      <xdr:col>21</xdr:col>
      <xdr:colOff>333375</xdr:colOff>
      <xdr:row>1</xdr:row>
      <xdr:rowOff>104775</xdr:rowOff>
    </xdr:from>
    <xdr:to>
      <xdr:col>34</xdr:col>
      <xdr:colOff>177800</xdr:colOff>
      <xdr:row>28</xdr:row>
      <xdr:rowOff>56775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875EB4-CB78-4891-8EBE-5285353A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3425" y="285750"/>
          <a:ext cx="7772400" cy="4894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na.tolli@centria.f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fingrid.fi/sahkomarkkinainformaatio/co2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openco2.net/fi/paastokertoimien-yksikot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assets.publishing.service.gov.uk%2Fmedia%2F6a29392bade52dc0882218a8%2Fghg-conversion-factors-2026-full-set.xlsx&amp;wdOrigin=BROWSELINK" TargetMode="External"/><Relationship Id="rId13" Type="http://schemas.openxmlformats.org/officeDocument/2006/relationships/hyperlink" Target="https://www.openco2.net/fi/" TargetMode="External"/><Relationship Id="rId3" Type="http://schemas.openxmlformats.org/officeDocument/2006/relationships/hyperlink" Target="http://lipasto.vtt.fi/yksikkopaastot/tavaraliikennee/tieliikennee/padieskatue.htm" TargetMode="External"/><Relationship Id="rId7" Type="http://schemas.openxmlformats.org/officeDocument/2006/relationships/hyperlink" Target="https://www.neste.com/products/all-products/renewable-road-transport/reduced-emissions" TargetMode="External"/><Relationship Id="rId12" Type="http://schemas.openxmlformats.org/officeDocument/2006/relationships/hyperlink" Target="https://www.openco2.net/fi/hae-paastokertoimia?sortBy=updatedYear&amp;sortOrder=desc&amp;page=1" TargetMode="External"/><Relationship Id="rId2" Type="http://schemas.openxmlformats.org/officeDocument/2006/relationships/hyperlink" Target="http://lipasto.vtt.fi/yksikkopaastot/tavaraliikennee/tieliikennee/padiestiee.htm" TargetMode="External"/><Relationship Id="rId1" Type="http://schemas.openxmlformats.org/officeDocument/2006/relationships/hyperlink" Target="http://lipasto.vtt.fi/yksikkopaastot/henkiloliikennee/tieliikennee/henkiloautote/hakeskimaarine.htm" TargetMode="External"/><Relationship Id="rId6" Type="http://schemas.openxmlformats.org/officeDocument/2006/relationships/hyperlink" Target="http://lipasto.vtt.fi/yksikkopaastot/henkiloliikennee/tieliikennee/henkiloautote/hakaasue.htm" TargetMode="External"/><Relationship Id="rId11" Type="http://schemas.openxmlformats.org/officeDocument/2006/relationships/hyperlink" Target="https://www.fingrid.fi/sahkomarkkinainformaatio/co2/" TargetMode="External"/><Relationship Id="rId5" Type="http://schemas.openxmlformats.org/officeDocument/2006/relationships/hyperlink" Target="http://lipasto.vtt.fi/yksikkopaastot/henkiloliikennee/tieliikennee/henkiloautote/habense.htm" TargetMode="External"/><Relationship Id="rId15" Type="http://schemas.openxmlformats.org/officeDocument/2006/relationships/hyperlink" Target="https://www.motiva.fi/tietopankki/energiankaytto-suomessa/co2-paastokertoimet/" TargetMode="External"/><Relationship Id="rId10" Type="http://schemas.openxmlformats.org/officeDocument/2006/relationships/hyperlink" Target="https://ghgprotocol.org/sites/default/files/2024-08/Global-Warming-Potential-Values%20%28August%202024%29.pdf" TargetMode="External"/><Relationship Id="rId4" Type="http://schemas.openxmlformats.org/officeDocument/2006/relationships/hyperlink" Target="http://lipasto.vtt.fi/yksikkopaastot/henkiloliikennee/tieliikennee/henkiloautote/hadiese.htm" TargetMode="External"/><Relationship Id="rId9" Type="http://schemas.openxmlformats.org/officeDocument/2006/relationships/hyperlink" Target="https://view.officeapps.live.com/op/view.aspx?src=https%3A%2F%2Fstat.fi%2Fmedia%2Fuploads%2Ftup%2Fkhkinv%2Fkhkaasut_polttoaineluokitus_2025.xlsx&amp;wdOrigin=BROWSELINK" TargetMode="External"/><Relationship Id="rId14" Type="http://schemas.openxmlformats.org/officeDocument/2006/relationships/hyperlink" Target="https://tieto.traficom.fi/files/media/file/KUORMA_PAKETTIAUTOT_K%C3%84YTT%C3%96OPAS%20JA%20LASKENNAN%20PERUSTE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FE8C-E935-4F16-BF5C-FCDD1377A0F7}">
  <dimension ref="A1:R43"/>
  <sheetViews>
    <sheetView tabSelected="1" zoomScale="80" zoomScaleNormal="80" workbookViewId="0">
      <selection sqref="A1:R45"/>
    </sheetView>
  </sheetViews>
  <sheetFormatPr defaultRowHeight="14.5" x14ac:dyDescent="0.35"/>
  <cols>
    <col min="1" max="1" width="10.81640625" customWidth="1"/>
    <col min="2" max="2" width="18" customWidth="1"/>
    <col min="3" max="3" width="10.54296875" customWidth="1"/>
    <col min="4" max="4" width="11.453125" customWidth="1"/>
    <col min="18" max="18" width="38" customWidth="1"/>
    <col min="19" max="19" width="33" customWidth="1"/>
  </cols>
  <sheetData>
    <row r="1" spans="1:18" x14ac:dyDescent="0.35">
      <c r="A1" s="2" t="s">
        <v>182</v>
      </c>
    </row>
    <row r="2" spans="1:18" x14ac:dyDescent="0.35">
      <c r="A2" s="2" t="s">
        <v>183</v>
      </c>
      <c r="Q2" s="122"/>
      <c r="R2" s="122"/>
    </row>
    <row r="3" spans="1:18" x14ac:dyDescent="0.35">
      <c r="A3" s="2" t="s">
        <v>184</v>
      </c>
      <c r="Q3" s="121"/>
      <c r="R3" s="122"/>
    </row>
    <row r="4" spans="1:18" x14ac:dyDescent="0.35">
      <c r="Q4" s="122"/>
      <c r="R4" s="122"/>
    </row>
    <row r="5" spans="1:18" x14ac:dyDescent="0.35">
      <c r="Q5" s="122"/>
      <c r="R5" s="122"/>
    </row>
    <row r="6" spans="1:18" x14ac:dyDescent="0.35">
      <c r="A6" s="2" t="s">
        <v>180</v>
      </c>
      <c r="Q6" s="122"/>
      <c r="R6" s="122"/>
    </row>
    <row r="7" spans="1:18" x14ac:dyDescent="0.35">
      <c r="A7" s="2" t="s">
        <v>181</v>
      </c>
      <c r="Q7" s="122"/>
      <c r="R7" s="122"/>
    </row>
    <row r="8" spans="1:18" x14ac:dyDescent="0.35">
      <c r="A8" s="2" t="s">
        <v>225</v>
      </c>
      <c r="Q8" s="122"/>
      <c r="R8" s="122"/>
    </row>
    <row r="9" spans="1:18" x14ac:dyDescent="0.35">
      <c r="Q9" s="122"/>
      <c r="R9" s="122"/>
    </row>
    <row r="10" spans="1:18" x14ac:dyDescent="0.35">
      <c r="Q10" s="122"/>
      <c r="R10" s="122"/>
    </row>
    <row r="11" spans="1:18" x14ac:dyDescent="0.35">
      <c r="Q11" s="122"/>
      <c r="R11" s="122"/>
    </row>
    <row r="12" spans="1:18" x14ac:dyDescent="0.35">
      <c r="A12" s="2"/>
      <c r="Q12" s="123"/>
      <c r="R12" s="122"/>
    </row>
    <row r="13" spans="1:18" x14ac:dyDescent="0.35">
      <c r="Q13" s="122"/>
      <c r="R13" s="122"/>
    </row>
    <row r="14" spans="1:18" x14ac:dyDescent="0.35">
      <c r="Q14" s="122"/>
      <c r="R14" s="122"/>
    </row>
    <row r="15" spans="1:18" x14ac:dyDescent="0.35">
      <c r="Q15" s="122"/>
      <c r="R15" s="122"/>
    </row>
    <row r="16" spans="1:18" x14ac:dyDescent="0.35">
      <c r="Q16" s="122"/>
      <c r="R16" s="122"/>
    </row>
    <row r="17" spans="2:18" x14ac:dyDescent="0.35">
      <c r="Q17" s="122"/>
      <c r="R17" s="122"/>
    </row>
    <row r="18" spans="2:18" x14ac:dyDescent="0.35">
      <c r="Q18" s="122"/>
      <c r="R18" s="122"/>
    </row>
    <row r="19" spans="2:18" x14ac:dyDescent="0.35">
      <c r="B19" s="2"/>
      <c r="Q19" s="122"/>
      <c r="R19" s="122"/>
    </row>
    <row r="20" spans="2:18" x14ac:dyDescent="0.35">
      <c r="Q20" s="122"/>
      <c r="R20" s="122"/>
    </row>
    <row r="21" spans="2:18" x14ac:dyDescent="0.35">
      <c r="Q21" s="122"/>
      <c r="R21" s="122"/>
    </row>
    <row r="22" spans="2:18" x14ac:dyDescent="0.35">
      <c r="Q22" s="122"/>
      <c r="R22" s="122"/>
    </row>
    <row r="23" spans="2:18" ht="15.5" x14ac:dyDescent="0.35">
      <c r="B23" s="95"/>
      <c r="Q23" s="122"/>
      <c r="R23" s="122"/>
    </row>
    <row r="24" spans="2:18" x14ac:dyDescent="0.35">
      <c r="Q24" s="122"/>
      <c r="R24" s="122"/>
    </row>
    <row r="25" spans="2:18" x14ac:dyDescent="0.35">
      <c r="Q25" s="122"/>
      <c r="R25" s="122"/>
    </row>
    <row r="26" spans="2:18" x14ac:dyDescent="0.35">
      <c r="Q26" s="122"/>
      <c r="R26" s="122"/>
    </row>
    <row r="27" spans="2:18" x14ac:dyDescent="0.35">
      <c r="Q27" s="122"/>
      <c r="R27" s="122"/>
    </row>
    <row r="28" spans="2:18" x14ac:dyDescent="0.35">
      <c r="Q28" s="122"/>
      <c r="R28" s="122"/>
    </row>
    <row r="29" spans="2:18" x14ac:dyDescent="0.35">
      <c r="Q29" s="122"/>
      <c r="R29" s="122"/>
    </row>
    <row r="30" spans="2:18" x14ac:dyDescent="0.35">
      <c r="Q30" s="122"/>
      <c r="R30" s="122"/>
    </row>
    <row r="31" spans="2:18" x14ac:dyDescent="0.35">
      <c r="Q31" s="122"/>
      <c r="R31" s="122"/>
    </row>
    <row r="32" spans="2:18" x14ac:dyDescent="0.35">
      <c r="Q32" s="122"/>
      <c r="R32" s="122"/>
    </row>
    <row r="33" spans="1:18" x14ac:dyDescent="0.35">
      <c r="Q33" s="122"/>
      <c r="R33" s="122"/>
    </row>
    <row r="40" spans="1:18" x14ac:dyDescent="0.35">
      <c r="A40" s="2" t="s">
        <v>185</v>
      </c>
    </row>
    <row r="41" spans="1:18" x14ac:dyDescent="0.35">
      <c r="A41" t="s">
        <v>186</v>
      </c>
    </row>
    <row r="42" spans="1:18" x14ac:dyDescent="0.35">
      <c r="A42" t="s">
        <v>187</v>
      </c>
    </row>
    <row r="43" spans="1:18" x14ac:dyDescent="0.35">
      <c r="A43" s="64" t="s">
        <v>188</v>
      </c>
    </row>
  </sheetData>
  <sheetProtection algorithmName="SHA-512" hashValue="aclcYL6QlFfX0mol8loVrkkhxJR4qmG85SguK/QVJ4uO6tio7rX5MS3fXrVBB6FALpQfDoRf/hLVGYlMCrSYWQ==" saltValue="YQ3t5ncNJ2Wrbn+O3HUCWw==" spinCount="100000" sheet="1" objects="1" scenarios="1"/>
  <hyperlinks>
    <hyperlink ref="A43" r:id="rId1" xr:uid="{CE3C2364-824F-4BAC-98F8-33627D99950B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C797-C1B9-4242-AA40-4F53208DA13C}">
  <dimension ref="A1:S39"/>
  <sheetViews>
    <sheetView zoomScale="80" zoomScaleNormal="80" workbookViewId="0">
      <selection activeCell="O12" sqref="O12:O21"/>
    </sheetView>
  </sheetViews>
  <sheetFormatPr defaultRowHeight="14.5" x14ac:dyDescent="0.35"/>
  <cols>
    <col min="1" max="1" width="10.81640625" customWidth="1"/>
    <col min="2" max="2" width="18" customWidth="1"/>
    <col min="3" max="3" width="10.54296875" customWidth="1"/>
    <col min="4" max="4" width="11.453125" customWidth="1"/>
    <col min="18" max="18" width="38" customWidth="1"/>
    <col min="19" max="19" width="33" customWidth="1"/>
  </cols>
  <sheetData>
    <row r="1" spans="1:19" x14ac:dyDescent="0.35">
      <c r="A1" s="2" t="s">
        <v>3</v>
      </c>
      <c r="B1" s="2"/>
      <c r="C1" s="2"/>
      <c r="D1" s="2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x14ac:dyDescent="0.35">
      <c r="A2" s="2"/>
      <c r="B2" s="2"/>
      <c r="C2" s="2"/>
      <c r="D2" s="118">
        <v>2026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/>
    </row>
    <row r="3" spans="1:19" x14ac:dyDescent="0.35">
      <c r="A3" s="2" t="s">
        <v>5</v>
      </c>
      <c r="B3" s="2"/>
      <c r="C3" s="2" t="s">
        <v>117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 t="s">
        <v>21</v>
      </c>
      <c r="Q3" s="3" t="s">
        <v>103</v>
      </c>
    </row>
    <row r="5" spans="1:19" x14ac:dyDescent="0.35">
      <c r="A5" s="2" t="s">
        <v>6</v>
      </c>
      <c r="E5" t="s">
        <v>120</v>
      </c>
    </row>
    <row r="6" spans="1:19" x14ac:dyDescent="0.35">
      <c r="B6" t="s">
        <v>204</v>
      </c>
      <c r="C6" t="s">
        <v>203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f>SUM(D6:O6)</f>
        <v>0</v>
      </c>
      <c r="Q6">
        <f>P6*S6*Päästökertoimet!D12</f>
        <v>0</v>
      </c>
      <c r="R6" t="s">
        <v>205</v>
      </c>
      <c r="S6">
        <v>3</v>
      </c>
    </row>
    <row r="7" spans="1:19" x14ac:dyDescent="0.35">
      <c r="B7" t="s">
        <v>201</v>
      </c>
      <c r="C7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f>SUM(D7:O7)</f>
        <v>0</v>
      </c>
      <c r="Q7">
        <f>P7*S7*Päästökertoimet!D13</f>
        <v>0</v>
      </c>
      <c r="R7" t="s">
        <v>211</v>
      </c>
      <c r="S7">
        <v>0.80700000000000005</v>
      </c>
    </row>
    <row r="8" spans="1:19" x14ac:dyDescent="0.35">
      <c r="B8" t="s">
        <v>202</v>
      </c>
      <c r="C8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f>SUM(D8:O8)</f>
        <v>0</v>
      </c>
      <c r="Q8">
        <f>P8*S8*Päästökertoimet!D14</f>
        <v>0</v>
      </c>
      <c r="R8" t="s">
        <v>212</v>
      </c>
      <c r="S8">
        <v>0.74399999999999999</v>
      </c>
    </row>
    <row r="9" spans="1:19" x14ac:dyDescent="0.35">
      <c r="B9" t="s">
        <v>202</v>
      </c>
      <c r="C9" t="s">
        <v>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f>SUM(D9:O9)</f>
        <v>0</v>
      </c>
      <c r="R9" t="s">
        <v>222</v>
      </c>
    </row>
    <row r="11" spans="1:19" x14ac:dyDescent="0.35">
      <c r="A11" s="2" t="s">
        <v>111</v>
      </c>
      <c r="D11" t="s">
        <v>124</v>
      </c>
    </row>
    <row r="12" spans="1:19" x14ac:dyDescent="0.35">
      <c r="B12" t="s">
        <v>223</v>
      </c>
      <c r="C12" t="s">
        <v>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>
        <f>SUM(D12:O12)</f>
        <v>0</v>
      </c>
      <c r="Q12" s="116">
        <f>Päästökertoimet!D29</f>
        <v>3943</v>
      </c>
    </row>
    <row r="13" spans="1:19" x14ac:dyDescent="0.35">
      <c r="C13" t="s">
        <v>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>SUM(D13:O13)</f>
        <v>0</v>
      </c>
      <c r="Q13">
        <f>P13*Päästökertoimet!E291384</f>
        <v>0</v>
      </c>
    </row>
    <row r="14" spans="1:19" x14ac:dyDescent="0.35">
      <c r="C14" t="s">
        <v>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f>SUM(D14:O14)</f>
        <v>0</v>
      </c>
      <c r="Q14">
        <f>P14*Päästökertoimet!E29</f>
        <v>0</v>
      </c>
    </row>
    <row r="15" spans="1:19" x14ac:dyDescent="0.35">
      <c r="C15" t="s">
        <v>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f>SUM(D15:O15)</f>
        <v>0</v>
      </c>
      <c r="Q15">
        <f>P15*Päästökertoimet!E30</f>
        <v>0</v>
      </c>
    </row>
    <row r="16" spans="1:19" x14ac:dyDescent="0.35"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</row>
    <row r="17" spans="1:19" x14ac:dyDescent="0.35">
      <c r="A17" s="2"/>
    </row>
    <row r="18" spans="1:19" x14ac:dyDescent="0.35">
      <c r="A18" s="2" t="s">
        <v>127</v>
      </c>
      <c r="D18" t="s">
        <v>122</v>
      </c>
    </row>
    <row r="19" spans="1:19" x14ac:dyDescent="0.35">
      <c r="A19" t="s">
        <v>179</v>
      </c>
      <c r="B19" t="s">
        <v>177</v>
      </c>
      <c r="C19" t="s">
        <v>175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f>SUM(D19:O19)</f>
        <v>0</v>
      </c>
      <c r="Q19">
        <f>P19*Päästökertoimet!D48*1000</f>
        <v>0</v>
      </c>
      <c r="S19" t="s">
        <v>218</v>
      </c>
    </row>
    <row r="20" spans="1:19" x14ac:dyDescent="0.35">
      <c r="B20" t="s">
        <v>224</v>
      </c>
      <c r="C20" t="s">
        <v>175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>
        <f>SUM(D20:O20)</f>
        <v>0</v>
      </c>
      <c r="Q20">
        <f>P20*Päästökertoimet!D52*1000</f>
        <v>0</v>
      </c>
      <c r="S20" t="s">
        <v>218</v>
      </c>
    </row>
    <row r="21" spans="1:19" x14ac:dyDescent="0.35">
      <c r="B21" t="s">
        <v>200</v>
      </c>
      <c r="C21" t="s">
        <v>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>SUM(D21:O21)</f>
        <v>0</v>
      </c>
      <c r="Q21">
        <f>P21*S21*Päästökertoimet!D54</f>
        <v>0</v>
      </c>
      <c r="R21" t="s">
        <v>221</v>
      </c>
      <c r="S21">
        <v>0.83</v>
      </c>
    </row>
    <row r="23" spans="1:19" x14ac:dyDescent="0.35">
      <c r="A23" s="2" t="s">
        <v>126</v>
      </c>
      <c r="D23" t="s">
        <v>128</v>
      </c>
    </row>
    <row r="24" spans="1:19" x14ac:dyDescent="0.35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>
        <f>SUM(D24:O24)</f>
        <v>0</v>
      </c>
    </row>
    <row r="25" spans="1:19" x14ac:dyDescent="0.35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>
        <f>SUM(D25:O25)</f>
        <v>0</v>
      </c>
      <c r="Q25">
        <f>P25*Päästökertoimet!E31</f>
        <v>0</v>
      </c>
    </row>
    <row r="26" spans="1:19" x14ac:dyDescent="0.35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>
        <f>SUM(D26:O26)</f>
        <v>0</v>
      </c>
      <c r="Q26">
        <f>P26*Päästökertoimet!E31</f>
        <v>0</v>
      </c>
    </row>
    <row r="30" spans="1:19" x14ac:dyDescent="0.35">
      <c r="B30" s="2" t="s">
        <v>118</v>
      </c>
      <c r="Q30">
        <f>SUM(Q7:Q8,Q12:Q15,Q18:Q21)</f>
        <v>3943</v>
      </c>
    </row>
    <row r="34" spans="2:2" ht="15.5" x14ac:dyDescent="0.35">
      <c r="B34" s="95" t="s">
        <v>121</v>
      </c>
    </row>
    <row r="35" spans="2:2" x14ac:dyDescent="0.35">
      <c r="B35" t="s">
        <v>119</v>
      </c>
    </row>
    <row r="36" spans="2:2" x14ac:dyDescent="0.35">
      <c r="B36" t="s">
        <v>123</v>
      </c>
    </row>
    <row r="37" spans="2:2" x14ac:dyDescent="0.35">
      <c r="B37" t="s">
        <v>125</v>
      </c>
    </row>
    <row r="39" spans="2:2" x14ac:dyDescent="0.35">
      <c r="B39" t="s">
        <v>162</v>
      </c>
    </row>
  </sheetData>
  <mergeCells count="1">
    <mergeCell ref="D2:O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B05B-A051-4A48-B95F-39E5B61B6960}">
  <dimension ref="A1:Q21"/>
  <sheetViews>
    <sheetView zoomScale="80" zoomScaleNormal="80" workbookViewId="0">
      <selection activeCell="D2" sqref="D2:O2"/>
    </sheetView>
  </sheetViews>
  <sheetFormatPr defaultRowHeight="14.5" x14ac:dyDescent="0.35"/>
  <cols>
    <col min="1" max="1" width="18.26953125" customWidth="1"/>
    <col min="2" max="2" width="39.81640625" customWidth="1"/>
  </cols>
  <sheetData>
    <row r="1" spans="1:17" x14ac:dyDescent="0.35">
      <c r="A1" s="117" t="s">
        <v>12</v>
      </c>
      <c r="B1" s="117"/>
      <c r="C1" s="117"/>
      <c r="D1" s="2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x14ac:dyDescent="0.35">
      <c r="A2" s="2" t="s">
        <v>13</v>
      </c>
      <c r="B2" s="2" t="s">
        <v>14</v>
      </c>
      <c r="C2" s="2" t="s">
        <v>117</v>
      </c>
      <c r="D2" s="118">
        <v>2026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/>
    </row>
    <row r="3" spans="1:17" x14ac:dyDescent="0.35"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 t="s">
        <v>21</v>
      </c>
      <c r="Q3" s="3" t="s">
        <v>103</v>
      </c>
    </row>
    <row r="4" spans="1:17" x14ac:dyDescent="0.35">
      <c r="A4" s="2" t="s">
        <v>15</v>
      </c>
      <c r="B4" s="2"/>
      <c r="C4" s="2"/>
    </row>
    <row r="5" spans="1:17" x14ac:dyDescent="0.35"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7" x14ac:dyDescent="0.35">
      <c r="B6" t="s">
        <v>108</v>
      </c>
      <c r="C6" t="s">
        <v>176</v>
      </c>
      <c r="D6" s="4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>
        <f>SUM(D6:O6)</f>
        <v>0</v>
      </c>
      <c r="Q6">
        <f>((P6*Päästökertoimet!D45)/1000)</f>
        <v>0</v>
      </c>
    </row>
    <row r="7" spans="1:17" x14ac:dyDescent="0.35">
      <c r="B7" t="s">
        <v>129</v>
      </c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f>SUM(D7:O7)</f>
        <v>0</v>
      </c>
      <c r="Q7">
        <f>P7*Päästökertoimet!E41</f>
        <v>0</v>
      </c>
    </row>
    <row r="8" spans="1:17" x14ac:dyDescent="0.35">
      <c r="B8" t="s">
        <v>131</v>
      </c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f>SUM(D8:O8)</f>
        <v>0</v>
      </c>
    </row>
    <row r="9" spans="1:17" x14ac:dyDescent="0.35">
      <c r="B9" t="s">
        <v>132</v>
      </c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f>SUM(D9:O9)</f>
        <v>0</v>
      </c>
    </row>
    <row r="10" spans="1:17" x14ac:dyDescent="0.35">
      <c r="B10" s="5"/>
      <c r="C10" s="5"/>
    </row>
    <row r="12" spans="1:17" x14ac:dyDescent="0.35">
      <c r="A12" s="6"/>
      <c r="B12" s="2" t="s">
        <v>104</v>
      </c>
      <c r="Q12">
        <f ca="1">SUM(Q6:Q13)</f>
        <v>0</v>
      </c>
    </row>
    <row r="13" spans="1:17" x14ac:dyDescent="0.35">
      <c r="B13" s="5"/>
    </row>
    <row r="15" spans="1:17" x14ac:dyDescent="0.35">
      <c r="B15" s="2" t="s">
        <v>130</v>
      </c>
    </row>
    <row r="16" spans="1:17" x14ac:dyDescent="0.35">
      <c r="A16" s="2"/>
      <c r="B16" t="s">
        <v>160</v>
      </c>
    </row>
    <row r="17" spans="2:3" x14ac:dyDescent="0.35">
      <c r="B17" s="64" t="s">
        <v>107</v>
      </c>
    </row>
    <row r="19" spans="2:3" x14ac:dyDescent="0.35">
      <c r="B19" t="s">
        <v>165</v>
      </c>
    </row>
    <row r="21" spans="2:3" x14ac:dyDescent="0.35">
      <c r="C21" s="5"/>
    </row>
  </sheetData>
  <mergeCells count="2">
    <mergeCell ref="D2:O2"/>
    <mergeCell ref="A1:C1"/>
  </mergeCells>
  <hyperlinks>
    <hyperlink ref="B17" r:id="rId1" display="https://www.fingrid.fi/sahkomarkkinainformaatio/co2/" xr:uid="{6CBBAD0F-1DD0-4A1D-967F-8587627CCDD4}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4B70C-1632-41C0-8829-D24C333EABFB}">
  <dimension ref="A1:Q52"/>
  <sheetViews>
    <sheetView topLeftCell="A45" zoomScale="90" zoomScaleNormal="90" workbookViewId="0">
      <selection activeCell="B15" sqref="B15"/>
    </sheetView>
  </sheetViews>
  <sheetFormatPr defaultRowHeight="14.5" x14ac:dyDescent="0.35"/>
  <cols>
    <col min="2" max="2" width="49.36328125" customWidth="1"/>
  </cols>
  <sheetData>
    <row r="1" spans="1:17" x14ac:dyDescent="0.35">
      <c r="A1" s="117" t="s">
        <v>20</v>
      </c>
      <c r="B1" s="117"/>
      <c r="C1" s="117"/>
      <c r="D1" s="2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x14ac:dyDescent="0.35">
      <c r="A2" s="2" t="s">
        <v>13</v>
      </c>
      <c r="B2" s="2" t="s">
        <v>14</v>
      </c>
      <c r="C2" s="2" t="s">
        <v>117</v>
      </c>
      <c r="D2" s="118">
        <v>2026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/>
    </row>
    <row r="3" spans="1:17" x14ac:dyDescent="0.35"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 t="s">
        <v>21</v>
      </c>
      <c r="Q3" s="3" t="s">
        <v>103</v>
      </c>
    </row>
    <row r="4" spans="1:17" x14ac:dyDescent="0.35">
      <c r="A4" s="2" t="s">
        <v>16</v>
      </c>
    </row>
    <row r="5" spans="1:17" x14ac:dyDescent="0.35">
      <c r="A5" s="2"/>
    </row>
    <row r="6" spans="1:17" x14ac:dyDescent="0.35">
      <c r="A6" s="2" t="s">
        <v>18</v>
      </c>
      <c r="C6" t="s">
        <v>102</v>
      </c>
    </row>
    <row r="7" spans="1:17" x14ac:dyDescent="0.35">
      <c r="A7" t="s">
        <v>179</v>
      </c>
      <c r="B7" t="s">
        <v>110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f t="shared" ref="P7:P13" si="0">SUM(D7:O7)</f>
        <v>0</v>
      </c>
    </row>
    <row r="8" spans="1:17" x14ac:dyDescent="0.35">
      <c r="A8" t="s">
        <v>179</v>
      </c>
      <c r="B8" t="s">
        <v>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f t="shared" si="0"/>
        <v>0</v>
      </c>
    </row>
    <row r="9" spans="1:17" x14ac:dyDescent="0.35">
      <c r="A9" t="s">
        <v>179</v>
      </c>
      <c r="B9" t="s">
        <v>27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f t="shared" si="0"/>
        <v>0</v>
      </c>
    </row>
    <row r="10" spans="1:17" x14ac:dyDescent="0.35">
      <c r="A10" t="s">
        <v>179</v>
      </c>
      <c r="B10" t="s">
        <v>23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f t="shared" si="0"/>
        <v>0</v>
      </c>
    </row>
    <row r="11" spans="1:17" x14ac:dyDescent="0.35">
      <c r="A11" t="s">
        <v>179</v>
      </c>
      <c r="B11" t="s">
        <v>32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f t="shared" si="0"/>
        <v>0</v>
      </c>
    </row>
    <row r="12" spans="1:17" x14ac:dyDescent="0.35">
      <c r="A12" t="s">
        <v>179</v>
      </c>
      <c r="B12" t="s">
        <v>109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>
        <f t="shared" si="0"/>
        <v>0</v>
      </c>
      <c r="Q12">
        <f>P12*Päästökertoimet!E19</f>
        <v>0</v>
      </c>
    </row>
    <row r="13" spans="1:17" ht="19" customHeight="1" x14ac:dyDescent="0.35">
      <c r="A13" t="s">
        <v>179</v>
      </c>
      <c r="B13" t="s">
        <v>24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 t="shared" si="0"/>
        <v>0</v>
      </c>
    </row>
    <row r="15" spans="1:17" x14ac:dyDescent="0.35">
      <c r="A15" s="2" t="s">
        <v>17</v>
      </c>
      <c r="B15" s="6" t="s">
        <v>25</v>
      </c>
    </row>
    <row r="16" spans="1:17" x14ac:dyDescent="0.35">
      <c r="B16" t="s">
        <v>112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f>SUM(D16:O16)</f>
        <v>0</v>
      </c>
    </row>
    <row r="17" spans="1:16" x14ac:dyDescent="0.35">
      <c r="B17" t="s">
        <v>113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f>SUM(D17:O17)</f>
        <v>0</v>
      </c>
    </row>
    <row r="18" spans="1:16" x14ac:dyDescent="0.35">
      <c r="B18" t="s">
        <v>114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f>SUM(D18:O18)</f>
        <v>0</v>
      </c>
    </row>
    <row r="20" spans="1:16" x14ac:dyDescent="0.35">
      <c r="A20" s="2" t="s">
        <v>33</v>
      </c>
    </row>
    <row r="21" spans="1:16" x14ac:dyDescent="0.35">
      <c r="B21" t="s">
        <v>115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>SUM(D21:O21)</f>
        <v>0</v>
      </c>
    </row>
    <row r="23" spans="1:16" x14ac:dyDescent="0.35">
      <c r="A23" s="2" t="s">
        <v>19</v>
      </c>
    </row>
    <row r="24" spans="1:16" x14ac:dyDescent="0.35">
      <c r="B24" t="s">
        <v>100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>
        <f>SUM(D24:O24)</f>
        <v>0</v>
      </c>
    </row>
    <row r="26" spans="1:16" x14ac:dyDescent="0.35">
      <c r="A26" s="2" t="s">
        <v>22</v>
      </c>
      <c r="C26" t="s">
        <v>2</v>
      </c>
    </row>
    <row r="27" spans="1:16" x14ac:dyDescent="0.35">
      <c r="B27" t="s">
        <v>116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f>SUM(D27:O27)</f>
        <v>0</v>
      </c>
    </row>
    <row r="29" spans="1:16" x14ac:dyDescent="0.35">
      <c r="A29" s="2" t="s">
        <v>28</v>
      </c>
    </row>
    <row r="30" spans="1:16" x14ac:dyDescent="0.35">
      <c r="B30" t="s">
        <v>29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f>SUM(D30:O30)</f>
        <v>0</v>
      </c>
    </row>
    <row r="31" spans="1:16" x14ac:dyDescent="0.35">
      <c r="B31" t="s">
        <v>30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f>SUM(D31:O31)</f>
        <v>0</v>
      </c>
    </row>
    <row r="32" spans="1:16" x14ac:dyDescent="0.35">
      <c r="B32" t="s">
        <v>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f>SUM(D32:O32)</f>
        <v>0</v>
      </c>
    </row>
    <row r="34" spans="1:17" x14ac:dyDescent="0.35">
      <c r="B34" s="2" t="s">
        <v>105</v>
      </c>
      <c r="Q34">
        <f>SUM(Q7:Q13,Q16:Q18,Q21,Q24,Q27:Q28,Q30:Q32)</f>
        <v>0</v>
      </c>
    </row>
    <row r="35" spans="1:17" x14ac:dyDescent="0.35">
      <c r="A35" t="s">
        <v>171</v>
      </c>
    </row>
    <row r="38" spans="1:17" ht="15.5" x14ac:dyDescent="0.35">
      <c r="A38" s="2"/>
      <c r="B38" s="97" t="s">
        <v>137</v>
      </c>
    </row>
    <row r="39" spans="1:17" ht="15.5" x14ac:dyDescent="0.35">
      <c r="B39" s="97" t="s">
        <v>138</v>
      </c>
    </row>
    <row r="40" spans="1:17" ht="15.5" x14ac:dyDescent="0.35">
      <c r="B40" s="97" t="s">
        <v>174</v>
      </c>
    </row>
    <row r="41" spans="1:17" ht="15.5" x14ac:dyDescent="0.35">
      <c r="B41" s="97" t="s">
        <v>139</v>
      </c>
    </row>
    <row r="42" spans="1:17" ht="15.5" x14ac:dyDescent="0.35">
      <c r="B42" s="97" t="s">
        <v>140</v>
      </c>
    </row>
    <row r="43" spans="1:17" ht="15.5" x14ac:dyDescent="0.35">
      <c r="B43" s="97" t="s">
        <v>141</v>
      </c>
    </row>
    <row r="44" spans="1:17" ht="15.5" x14ac:dyDescent="0.35">
      <c r="B44" s="97" t="s">
        <v>142</v>
      </c>
    </row>
    <row r="45" spans="1:17" ht="15.5" x14ac:dyDescent="0.35">
      <c r="B45" s="97" t="s">
        <v>143</v>
      </c>
    </row>
    <row r="46" spans="1:17" ht="15.5" x14ac:dyDescent="0.35">
      <c r="B46" s="97" t="s">
        <v>144</v>
      </c>
    </row>
    <row r="47" spans="1:17" ht="15.5" x14ac:dyDescent="0.35">
      <c r="B47" s="97" t="s">
        <v>145</v>
      </c>
    </row>
    <row r="48" spans="1:17" ht="15.5" x14ac:dyDescent="0.35">
      <c r="B48" s="97" t="s">
        <v>146</v>
      </c>
    </row>
    <row r="49" spans="2:2" ht="15.5" x14ac:dyDescent="0.35">
      <c r="B49" s="97" t="s">
        <v>147</v>
      </c>
    </row>
    <row r="50" spans="2:2" ht="15.5" x14ac:dyDescent="0.35">
      <c r="B50" s="97" t="s">
        <v>148</v>
      </c>
    </row>
    <row r="51" spans="2:2" ht="15.5" x14ac:dyDescent="0.35">
      <c r="B51" s="97" t="s">
        <v>149</v>
      </c>
    </row>
    <row r="52" spans="2:2" ht="15.5" x14ac:dyDescent="0.35">
      <c r="B52" s="97" t="s">
        <v>150</v>
      </c>
    </row>
  </sheetData>
  <mergeCells count="2">
    <mergeCell ref="A1:C1"/>
    <mergeCell ref="D2:O2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C2D7-2C0D-415E-9C32-60750BE86648}">
  <dimension ref="B3:G9"/>
  <sheetViews>
    <sheetView workbookViewId="0">
      <selection activeCell="H10" sqref="H10"/>
    </sheetView>
  </sheetViews>
  <sheetFormatPr defaultRowHeight="14.5" x14ac:dyDescent="0.35"/>
  <sheetData>
    <row r="3" spans="2:7" x14ac:dyDescent="0.35">
      <c r="B3" s="89" t="s">
        <v>178</v>
      </c>
      <c r="C3" s="90"/>
      <c r="D3" s="90"/>
      <c r="E3" s="90"/>
      <c r="F3" s="90"/>
      <c r="G3" s="49"/>
    </row>
    <row r="4" spans="2:7" x14ac:dyDescent="0.35">
      <c r="B4" s="16"/>
      <c r="C4" s="7"/>
      <c r="D4" s="7"/>
      <c r="E4" s="7"/>
      <c r="F4" s="7"/>
      <c r="G4" s="20"/>
    </row>
    <row r="5" spans="2:7" x14ac:dyDescent="0.35">
      <c r="B5" s="91" t="s">
        <v>3</v>
      </c>
      <c r="C5" s="7">
        <f>'Scope 1'!Q30</f>
        <v>3943</v>
      </c>
      <c r="D5" s="7"/>
      <c r="E5" s="7"/>
      <c r="F5" s="7"/>
      <c r="G5" s="20"/>
    </row>
    <row r="6" spans="2:7" x14ac:dyDescent="0.35">
      <c r="B6" s="91" t="s">
        <v>12</v>
      </c>
      <c r="C6" s="7">
        <f ca="1">'Scope 2'!Q12</f>
        <v>0</v>
      </c>
      <c r="D6" s="7"/>
      <c r="E6" s="7"/>
      <c r="F6" s="7"/>
      <c r="G6" s="20"/>
    </row>
    <row r="7" spans="2:7" x14ac:dyDescent="0.35">
      <c r="B7" s="91" t="s">
        <v>20</v>
      </c>
      <c r="C7" s="92">
        <f>'Scope 3'!Q34</f>
        <v>0</v>
      </c>
      <c r="D7" s="7"/>
      <c r="E7" s="7"/>
      <c r="F7" s="7"/>
      <c r="G7" s="20"/>
    </row>
    <row r="8" spans="2:7" x14ac:dyDescent="0.35">
      <c r="B8" s="91" t="s">
        <v>106</v>
      </c>
      <c r="C8" s="7">
        <f ca="1">SUM(C5:C7)</f>
        <v>0</v>
      </c>
      <c r="D8" s="93" t="s">
        <v>103</v>
      </c>
      <c r="E8" s="7"/>
      <c r="F8" s="7"/>
      <c r="G8" s="20"/>
    </row>
    <row r="9" spans="2:7" x14ac:dyDescent="0.35">
      <c r="B9" s="22"/>
      <c r="C9" s="92"/>
      <c r="D9" s="92"/>
      <c r="E9" s="92"/>
      <c r="F9" s="92"/>
      <c r="G9" s="2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49F7-04F1-40C8-8D5A-DF0CAA7A9957}">
  <dimension ref="A1:L58"/>
  <sheetViews>
    <sheetView topLeftCell="A21" workbookViewId="0">
      <selection activeCell="D30" sqref="D30"/>
    </sheetView>
  </sheetViews>
  <sheetFormatPr defaultRowHeight="14.5" x14ac:dyDescent="0.35"/>
  <cols>
    <col min="2" max="2" width="18.7265625" customWidth="1"/>
    <col min="3" max="3" width="10.36328125" customWidth="1"/>
    <col min="4" max="4" width="12" customWidth="1"/>
    <col min="5" max="5" width="12.81640625" customWidth="1"/>
    <col min="6" max="6" width="14.08984375" customWidth="1"/>
    <col min="7" max="7" width="11.6328125" customWidth="1"/>
    <col min="8" max="8" width="13.36328125" customWidth="1"/>
    <col min="9" max="9" width="12.453125" customWidth="1"/>
    <col min="10" max="10" width="15.1796875" customWidth="1"/>
    <col min="11" max="11" width="13.6328125" customWidth="1"/>
    <col min="12" max="12" width="16.089843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0" thickBot="1" x14ac:dyDescent="0.5">
      <c r="A3" s="7"/>
      <c r="B3" s="8" t="s">
        <v>135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thickTop="1" x14ac:dyDescent="0.35">
      <c r="A4" s="7"/>
      <c r="B4" s="7" t="s">
        <v>136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5">
      <c r="A5" s="7"/>
      <c r="B5" s="7"/>
      <c r="C5" s="9"/>
      <c r="D5" s="9"/>
      <c r="E5" s="9"/>
      <c r="F5" s="7"/>
      <c r="G5" s="7"/>
      <c r="H5" s="7"/>
      <c r="I5" s="7"/>
      <c r="J5" s="7"/>
      <c r="K5" s="7"/>
      <c r="L5" s="7"/>
    </row>
    <row r="6" spans="1:12" ht="26.5" x14ac:dyDescent="0.35">
      <c r="A6" s="7"/>
      <c r="B6" s="10" t="s">
        <v>34</v>
      </c>
      <c r="C6" s="11">
        <v>2025</v>
      </c>
      <c r="D6" s="11">
        <v>2026</v>
      </c>
      <c r="E6" s="11">
        <v>2027</v>
      </c>
      <c r="F6" s="12" t="s">
        <v>155</v>
      </c>
      <c r="G6" s="13" t="s">
        <v>133</v>
      </c>
      <c r="H6" s="14" t="s">
        <v>35</v>
      </c>
      <c r="I6" s="10" t="s">
        <v>134</v>
      </c>
      <c r="J6" s="14" t="s">
        <v>35</v>
      </c>
      <c r="K6" s="12" t="s">
        <v>151</v>
      </c>
      <c r="L6" s="15" t="s">
        <v>35</v>
      </c>
    </row>
    <row r="7" spans="1:12" x14ac:dyDescent="0.35">
      <c r="A7" s="7"/>
      <c r="B7" s="16" t="s">
        <v>36</v>
      </c>
      <c r="C7" s="17">
        <v>3.1749299999999998</v>
      </c>
      <c r="D7" s="18">
        <v>3.17</v>
      </c>
      <c r="E7" s="18"/>
      <c r="F7" s="19" t="s">
        <v>37</v>
      </c>
      <c r="G7" s="20" t="s">
        <v>38</v>
      </c>
      <c r="H7" s="21"/>
      <c r="I7" s="20" t="s">
        <v>38</v>
      </c>
      <c r="J7" s="19"/>
      <c r="K7" s="19"/>
      <c r="L7" s="20"/>
    </row>
    <row r="8" spans="1:12" ht="39.5" x14ac:dyDescent="0.35">
      <c r="A8" s="7"/>
      <c r="B8" s="22" t="s">
        <v>39</v>
      </c>
      <c r="C8" s="23">
        <v>2.06318</v>
      </c>
      <c r="D8" s="24">
        <v>2.0299999999999998</v>
      </c>
      <c r="E8" s="24"/>
      <c r="F8" s="25" t="s">
        <v>40</v>
      </c>
      <c r="G8" s="26" t="s">
        <v>38</v>
      </c>
      <c r="H8" s="27" t="s">
        <v>41</v>
      </c>
      <c r="I8" s="26" t="s">
        <v>38</v>
      </c>
      <c r="J8" s="25"/>
      <c r="K8" s="25"/>
      <c r="L8" s="26"/>
    </row>
    <row r="9" spans="1:12" x14ac:dyDescent="0.35">
      <c r="A9" s="7"/>
      <c r="B9" s="7"/>
      <c r="C9" s="7"/>
      <c r="D9" s="7"/>
      <c r="E9" s="7"/>
      <c r="F9" s="7"/>
      <c r="G9" s="7"/>
      <c r="H9" s="28"/>
      <c r="I9" s="7"/>
      <c r="J9" s="7"/>
      <c r="K9" s="7"/>
      <c r="L9" s="7"/>
    </row>
    <row r="10" spans="1:12" x14ac:dyDescent="0.35">
      <c r="A10" s="7"/>
      <c r="B10" s="12" t="s">
        <v>42</v>
      </c>
      <c r="C10" s="11">
        <v>2025</v>
      </c>
      <c r="D10" s="11">
        <v>2026</v>
      </c>
      <c r="E10" s="11">
        <v>2027</v>
      </c>
      <c r="F10" s="12" t="s">
        <v>155</v>
      </c>
      <c r="G10" s="13" t="s">
        <v>133</v>
      </c>
      <c r="H10" s="14" t="s">
        <v>35</v>
      </c>
      <c r="I10" s="10" t="s">
        <v>134</v>
      </c>
      <c r="J10" s="14" t="s">
        <v>35</v>
      </c>
      <c r="K10" s="12" t="s">
        <v>151</v>
      </c>
      <c r="L10" s="15" t="s">
        <v>35</v>
      </c>
    </row>
    <row r="11" spans="1:12" s="1" customFormat="1" ht="43.5" x14ac:dyDescent="0.35">
      <c r="A11" s="65"/>
      <c r="B11" s="66" t="s">
        <v>43</v>
      </c>
      <c r="C11" s="67">
        <v>2.5127899999999999</v>
      </c>
      <c r="D11" s="68">
        <v>2.58</v>
      </c>
      <c r="E11" s="69"/>
      <c r="F11" s="66" t="s">
        <v>37</v>
      </c>
      <c r="G11" s="70" t="s">
        <v>38</v>
      </c>
      <c r="H11" s="71" t="s">
        <v>44</v>
      </c>
      <c r="I11" s="70" t="s">
        <v>38</v>
      </c>
      <c r="J11" s="66"/>
      <c r="K11" s="66"/>
      <c r="L11" s="70"/>
    </row>
    <row r="12" spans="1:12" x14ac:dyDescent="0.35">
      <c r="A12" s="7"/>
      <c r="B12" s="19" t="s">
        <v>45</v>
      </c>
      <c r="C12" s="29">
        <v>1.5571299999999999</v>
      </c>
      <c r="D12" s="18">
        <v>3.0049999999999999</v>
      </c>
      <c r="E12" s="30"/>
      <c r="F12" s="19" t="s">
        <v>103</v>
      </c>
      <c r="G12" s="26" t="s">
        <v>38</v>
      </c>
      <c r="H12" s="19" t="s">
        <v>46</v>
      </c>
      <c r="I12" s="26" t="s">
        <v>168</v>
      </c>
      <c r="J12" s="19" t="s">
        <v>207</v>
      </c>
      <c r="K12" s="19"/>
      <c r="L12" s="20"/>
    </row>
    <row r="13" spans="1:12" s="1" customFormat="1" ht="72.5" x14ac:dyDescent="0.35">
      <c r="A13" s="65"/>
      <c r="B13" s="66" t="s">
        <v>208</v>
      </c>
      <c r="C13" s="67">
        <v>2.35</v>
      </c>
      <c r="D13" s="68">
        <v>2.38</v>
      </c>
      <c r="E13" s="69"/>
      <c r="F13" s="66" t="s">
        <v>103</v>
      </c>
      <c r="G13" s="66" t="s">
        <v>38</v>
      </c>
      <c r="H13" s="71" t="s">
        <v>49</v>
      </c>
      <c r="I13" s="72" t="s">
        <v>168</v>
      </c>
      <c r="J13" s="66" t="s">
        <v>210</v>
      </c>
      <c r="K13" s="66"/>
      <c r="L13" s="70"/>
    </row>
    <row r="14" spans="1:12" s="1" customFormat="1" ht="72.5" x14ac:dyDescent="0.35">
      <c r="A14" s="65"/>
      <c r="B14" s="66" t="s">
        <v>209</v>
      </c>
      <c r="C14" s="67">
        <v>0.16450000000000001</v>
      </c>
      <c r="D14" s="68">
        <v>2.9186999999999999</v>
      </c>
      <c r="E14" s="69"/>
      <c r="F14" s="66" t="s">
        <v>103</v>
      </c>
      <c r="G14" s="66" t="s">
        <v>38</v>
      </c>
      <c r="H14" s="71" t="s">
        <v>49</v>
      </c>
      <c r="I14" s="72" t="s">
        <v>168</v>
      </c>
      <c r="J14" s="66" t="s">
        <v>213</v>
      </c>
      <c r="K14" s="66"/>
      <c r="L14" s="70"/>
    </row>
    <row r="15" spans="1:12" ht="43.5" x14ac:dyDescent="0.35">
      <c r="A15" s="7"/>
      <c r="B15" s="19" t="s">
        <v>154</v>
      </c>
      <c r="C15" s="31">
        <v>0.12617</v>
      </c>
      <c r="D15" s="18">
        <v>0.12</v>
      </c>
      <c r="E15" s="30"/>
      <c r="F15" s="32" t="s">
        <v>47</v>
      </c>
      <c r="G15" s="20" t="s">
        <v>38</v>
      </c>
      <c r="H15" s="21" t="s">
        <v>44</v>
      </c>
      <c r="I15" s="16" t="s">
        <v>38</v>
      </c>
      <c r="J15" s="19"/>
      <c r="K15" s="19"/>
      <c r="L15" s="20"/>
    </row>
    <row r="16" spans="1:12" s="1" customFormat="1" ht="72.5" x14ac:dyDescent="0.35">
      <c r="A16" s="65"/>
      <c r="B16" s="66" t="s">
        <v>51</v>
      </c>
      <c r="C16" s="67">
        <v>0.159</v>
      </c>
      <c r="D16" s="68"/>
      <c r="E16" s="69"/>
      <c r="F16" s="66" t="s">
        <v>47</v>
      </c>
      <c r="G16" s="66" t="s">
        <v>52</v>
      </c>
      <c r="H16" s="71" t="s">
        <v>49</v>
      </c>
      <c r="I16" s="72"/>
      <c r="J16" s="66"/>
      <c r="K16" s="66"/>
      <c r="L16" s="70"/>
    </row>
    <row r="17" spans="1:12" s="1" customFormat="1" ht="43.5" x14ac:dyDescent="0.35">
      <c r="A17" s="65"/>
      <c r="B17" s="66" t="s">
        <v>53</v>
      </c>
      <c r="C17" s="73">
        <v>2.0844</v>
      </c>
      <c r="D17" s="68">
        <v>2.2000000000000002</v>
      </c>
      <c r="E17" s="69"/>
      <c r="F17" s="74" t="s">
        <v>37</v>
      </c>
      <c r="G17" s="70" t="s">
        <v>38</v>
      </c>
      <c r="H17" s="71" t="s">
        <v>54</v>
      </c>
      <c r="I17" s="72"/>
      <c r="J17" s="66"/>
      <c r="K17" s="66"/>
      <c r="L17" s="70"/>
    </row>
    <row r="18" spans="1:12" s="1" customFormat="1" ht="72.5" x14ac:dyDescent="0.35">
      <c r="A18" s="65"/>
      <c r="B18" s="66" t="s">
        <v>55</v>
      </c>
      <c r="C18" s="67">
        <f>70.1/1000</f>
        <v>7.0099999999999996E-2</v>
      </c>
      <c r="D18" s="68"/>
      <c r="E18" s="69"/>
      <c r="F18" s="66" t="s">
        <v>47</v>
      </c>
      <c r="G18" s="66" t="s">
        <v>56</v>
      </c>
      <c r="H18" s="71" t="s">
        <v>49</v>
      </c>
      <c r="I18" s="72"/>
      <c r="J18" s="66"/>
      <c r="K18" s="66"/>
      <c r="L18" s="70"/>
    </row>
    <row r="19" spans="1:12" s="1" customFormat="1" ht="39" x14ac:dyDescent="0.35">
      <c r="A19" s="65"/>
      <c r="B19" s="66" t="s">
        <v>57</v>
      </c>
      <c r="C19" s="75">
        <v>2.06318</v>
      </c>
      <c r="D19" s="68"/>
      <c r="E19" s="76"/>
      <c r="F19" s="66" t="s">
        <v>40</v>
      </c>
      <c r="G19" s="66" t="s">
        <v>38</v>
      </c>
      <c r="H19" s="77" t="s">
        <v>41</v>
      </c>
      <c r="I19" s="72"/>
      <c r="J19" s="66"/>
      <c r="K19" s="66"/>
      <c r="L19" s="70"/>
    </row>
    <row r="20" spans="1:12" s="1" customFormat="1" ht="58" x14ac:dyDescent="0.35">
      <c r="A20" s="65"/>
      <c r="B20" s="66" t="s">
        <v>58</v>
      </c>
      <c r="C20" s="67">
        <v>0</v>
      </c>
      <c r="D20" s="68"/>
      <c r="E20" s="69"/>
      <c r="F20" s="66" t="s">
        <v>47</v>
      </c>
      <c r="G20" s="66" t="s">
        <v>59</v>
      </c>
      <c r="H20" s="71" t="s">
        <v>60</v>
      </c>
      <c r="I20" s="72" t="s">
        <v>189</v>
      </c>
      <c r="J20" s="110" t="s">
        <v>193</v>
      </c>
      <c r="K20" s="66"/>
      <c r="L20" s="70"/>
    </row>
    <row r="21" spans="1:12" s="1" customFormat="1" ht="157.5" x14ac:dyDescent="0.35">
      <c r="A21" s="65"/>
      <c r="B21" s="66" t="s">
        <v>61</v>
      </c>
      <c r="C21" s="67">
        <v>0</v>
      </c>
      <c r="D21" s="68">
        <v>0.32300000000000001</v>
      </c>
      <c r="E21" s="69"/>
      <c r="F21" s="74" t="s">
        <v>37</v>
      </c>
      <c r="G21" s="66" t="s">
        <v>59</v>
      </c>
      <c r="H21" s="71" t="s">
        <v>60</v>
      </c>
      <c r="I21" s="72" t="s">
        <v>189</v>
      </c>
      <c r="J21" s="109" t="s">
        <v>192</v>
      </c>
      <c r="K21" s="66"/>
      <c r="L21" s="70"/>
    </row>
    <row r="22" spans="1:12" x14ac:dyDescent="0.35">
      <c r="A22" s="7"/>
      <c r="B22" s="19" t="s">
        <v>62</v>
      </c>
      <c r="C22" s="29">
        <v>0.185</v>
      </c>
      <c r="D22" s="18"/>
      <c r="E22" s="30"/>
      <c r="F22" s="19" t="s">
        <v>47</v>
      </c>
      <c r="G22" s="19" t="s">
        <v>63</v>
      </c>
      <c r="H22" s="19"/>
      <c r="I22" s="16"/>
      <c r="J22" s="19"/>
      <c r="K22" s="19"/>
      <c r="L22" s="20"/>
    </row>
    <row r="23" spans="1:12" x14ac:dyDescent="0.35">
      <c r="A23" s="7"/>
      <c r="B23" s="19" t="s">
        <v>64</v>
      </c>
      <c r="C23" s="29">
        <v>0.20799999999999999</v>
      </c>
      <c r="D23" s="18"/>
      <c r="E23" s="30"/>
      <c r="F23" s="19" t="s">
        <v>47</v>
      </c>
      <c r="G23" s="19" t="s">
        <v>63</v>
      </c>
      <c r="H23" s="19"/>
      <c r="I23" s="16"/>
      <c r="J23" s="19"/>
      <c r="K23" s="19"/>
      <c r="L23" s="20"/>
    </row>
    <row r="24" spans="1:12" x14ac:dyDescent="0.35">
      <c r="A24" s="7"/>
      <c r="B24" s="19" t="s">
        <v>65</v>
      </c>
      <c r="C24" s="29">
        <v>0.23200000000000001</v>
      </c>
      <c r="D24" s="18"/>
      <c r="E24" s="30"/>
      <c r="F24" s="19" t="s">
        <v>47</v>
      </c>
      <c r="G24" s="19" t="s">
        <v>66</v>
      </c>
      <c r="H24" s="19"/>
      <c r="I24" s="16"/>
      <c r="J24" s="19"/>
      <c r="K24" s="19"/>
      <c r="L24" s="20"/>
    </row>
    <row r="25" spans="1:12" x14ac:dyDescent="0.35">
      <c r="A25" s="7"/>
      <c r="B25" s="25" t="s">
        <v>67</v>
      </c>
      <c r="C25" s="33">
        <v>0.27900000000000003</v>
      </c>
      <c r="D25" s="24"/>
      <c r="E25" s="34"/>
      <c r="F25" s="25" t="s">
        <v>47</v>
      </c>
      <c r="G25" s="25" t="s">
        <v>66</v>
      </c>
      <c r="H25" s="35"/>
      <c r="I25" s="22"/>
      <c r="J25" s="25"/>
      <c r="K25" s="25"/>
      <c r="L25" s="26"/>
    </row>
    <row r="26" spans="1:12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5">
      <c r="A27" s="7"/>
      <c r="B27" s="10" t="s">
        <v>68</v>
      </c>
      <c r="C27" s="36">
        <v>2025</v>
      </c>
      <c r="D27" s="11">
        <v>2026</v>
      </c>
      <c r="E27" s="37">
        <v>2027</v>
      </c>
      <c r="F27" s="12" t="s">
        <v>155</v>
      </c>
      <c r="G27" s="12" t="s">
        <v>133</v>
      </c>
      <c r="H27" s="14" t="s">
        <v>35</v>
      </c>
      <c r="I27" s="12" t="s">
        <v>134</v>
      </c>
      <c r="J27" s="14" t="s">
        <v>35</v>
      </c>
      <c r="K27" s="12" t="s">
        <v>151</v>
      </c>
      <c r="L27" s="14" t="s">
        <v>35</v>
      </c>
    </row>
    <row r="28" spans="1:12" x14ac:dyDescent="0.35">
      <c r="A28" s="7"/>
      <c r="B28" s="38" t="s">
        <v>9</v>
      </c>
      <c r="C28" s="39"/>
      <c r="D28" s="101">
        <v>1639</v>
      </c>
      <c r="E28" s="40"/>
      <c r="F28" s="16" t="s">
        <v>69</v>
      </c>
      <c r="G28" s="19" t="s">
        <v>38</v>
      </c>
      <c r="H28" s="20"/>
      <c r="I28" s="19" t="s">
        <v>38</v>
      </c>
      <c r="J28" s="20"/>
      <c r="K28" s="20"/>
      <c r="L28" s="20"/>
    </row>
    <row r="29" spans="1:12" x14ac:dyDescent="0.35">
      <c r="A29" s="7"/>
      <c r="B29" s="38" t="s">
        <v>10</v>
      </c>
      <c r="C29" s="39"/>
      <c r="D29" s="101">
        <v>3943</v>
      </c>
      <c r="E29" s="40"/>
      <c r="F29" s="16" t="s">
        <v>69</v>
      </c>
      <c r="G29" s="19" t="s">
        <v>38</v>
      </c>
      <c r="H29" s="20"/>
      <c r="I29" s="19" t="s">
        <v>38</v>
      </c>
      <c r="J29" s="20"/>
      <c r="K29" s="20"/>
      <c r="L29" s="20"/>
    </row>
    <row r="30" spans="1:12" x14ac:dyDescent="0.35">
      <c r="A30" s="7"/>
      <c r="B30" s="38" t="s">
        <v>11</v>
      </c>
      <c r="C30" s="39"/>
      <c r="D30" s="101">
        <v>1924</v>
      </c>
      <c r="E30" s="40"/>
      <c r="F30" s="16" t="s">
        <v>69</v>
      </c>
      <c r="G30" s="19" t="s">
        <v>38</v>
      </c>
      <c r="H30" s="20"/>
      <c r="I30" s="19" t="s">
        <v>38</v>
      </c>
      <c r="J30" s="20"/>
      <c r="K30" s="20"/>
      <c r="L30" s="20"/>
    </row>
    <row r="31" spans="1:12" x14ac:dyDescent="0.35">
      <c r="A31" s="7"/>
      <c r="B31" s="38" t="s">
        <v>71</v>
      </c>
      <c r="C31" s="39"/>
      <c r="D31" s="101">
        <v>1923</v>
      </c>
      <c r="E31" s="40"/>
      <c r="F31" s="16" t="s">
        <v>69</v>
      </c>
      <c r="G31" s="19" t="s">
        <v>38</v>
      </c>
      <c r="H31" s="20"/>
      <c r="I31" s="19" t="s">
        <v>38</v>
      </c>
      <c r="J31" s="20"/>
      <c r="K31" s="20"/>
      <c r="L31" s="20"/>
    </row>
    <row r="32" spans="1:12" x14ac:dyDescent="0.35">
      <c r="A32" s="7"/>
      <c r="B32" s="38" t="s">
        <v>72</v>
      </c>
      <c r="C32" s="39"/>
      <c r="D32" s="101">
        <v>1674</v>
      </c>
      <c r="E32" s="40"/>
      <c r="F32" s="16" t="s">
        <v>69</v>
      </c>
      <c r="G32" s="19" t="s">
        <v>38</v>
      </c>
      <c r="H32" s="20"/>
      <c r="I32" s="19" t="s">
        <v>38</v>
      </c>
      <c r="J32" s="20"/>
      <c r="K32" s="20"/>
      <c r="L32" s="20"/>
    </row>
    <row r="33" spans="1:12" x14ac:dyDescent="0.35">
      <c r="A33" s="7"/>
      <c r="B33" s="41" t="s">
        <v>73</v>
      </c>
      <c r="C33" s="42"/>
      <c r="D33" s="102">
        <v>1624</v>
      </c>
      <c r="E33" s="43"/>
      <c r="F33" s="22" t="s">
        <v>69</v>
      </c>
      <c r="G33" s="25" t="s">
        <v>38</v>
      </c>
      <c r="H33" s="26"/>
      <c r="I33" s="25" t="s">
        <v>38</v>
      </c>
      <c r="J33" s="26"/>
      <c r="K33" s="25"/>
      <c r="L33" s="26"/>
    </row>
    <row r="34" spans="1:12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6.5" x14ac:dyDescent="0.35">
      <c r="A35" s="7"/>
      <c r="B35" s="10" t="s">
        <v>74</v>
      </c>
      <c r="C35" s="36">
        <v>2025</v>
      </c>
      <c r="D35" s="11">
        <v>2026</v>
      </c>
      <c r="E35" s="37">
        <v>2027</v>
      </c>
      <c r="F35" s="12" t="s">
        <v>155</v>
      </c>
      <c r="G35" s="12" t="s">
        <v>133</v>
      </c>
      <c r="H35" s="14" t="s">
        <v>35</v>
      </c>
      <c r="I35" s="12" t="s">
        <v>134</v>
      </c>
      <c r="J35" s="14" t="s">
        <v>35</v>
      </c>
      <c r="K35" s="12" t="s">
        <v>151</v>
      </c>
      <c r="L35" s="14" t="s">
        <v>35</v>
      </c>
    </row>
    <row r="36" spans="1:12" x14ac:dyDescent="0.35">
      <c r="A36" s="7"/>
      <c r="B36" s="44" t="s">
        <v>75</v>
      </c>
      <c r="C36" s="45">
        <v>273</v>
      </c>
      <c r="D36" s="46"/>
      <c r="E36" s="46"/>
      <c r="F36" s="47" t="s">
        <v>69</v>
      </c>
      <c r="G36" s="47" t="s">
        <v>70</v>
      </c>
      <c r="H36" s="48"/>
      <c r="I36" s="49"/>
      <c r="J36" s="49" t="s">
        <v>76</v>
      </c>
      <c r="K36" s="49"/>
      <c r="L36" s="49"/>
    </row>
    <row r="37" spans="1:12" x14ac:dyDescent="0.35">
      <c r="A37" s="7"/>
      <c r="B37" s="50" t="s">
        <v>159</v>
      </c>
      <c r="C37" s="51">
        <v>27</v>
      </c>
      <c r="D37" s="52"/>
      <c r="E37" s="52"/>
      <c r="F37" s="16" t="s">
        <v>69</v>
      </c>
      <c r="G37" s="16" t="s">
        <v>70</v>
      </c>
      <c r="H37" s="19"/>
      <c r="I37" s="20"/>
      <c r="J37" s="20"/>
      <c r="K37" s="20"/>
      <c r="L37" s="20"/>
    </row>
    <row r="38" spans="1:12" x14ac:dyDescent="0.35">
      <c r="A38" s="7"/>
      <c r="B38" s="53" t="s">
        <v>77</v>
      </c>
      <c r="C38" s="54">
        <v>1</v>
      </c>
      <c r="D38" s="55"/>
      <c r="E38" s="55"/>
      <c r="F38" s="22" t="s">
        <v>69</v>
      </c>
      <c r="G38" s="22" t="s">
        <v>70</v>
      </c>
      <c r="H38" s="25"/>
      <c r="I38" s="26"/>
      <c r="J38" s="26"/>
      <c r="K38" s="26"/>
      <c r="L38" s="26"/>
    </row>
    <row r="39" spans="1:12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5">
      <c r="A40" s="7"/>
      <c r="B40" s="10" t="s">
        <v>78</v>
      </c>
      <c r="C40" s="11">
        <v>2025</v>
      </c>
      <c r="D40" s="11">
        <v>2026</v>
      </c>
      <c r="E40" s="11">
        <v>2027</v>
      </c>
      <c r="F40" s="10" t="s">
        <v>155</v>
      </c>
      <c r="G40" s="12" t="s">
        <v>133</v>
      </c>
      <c r="H40" s="15" t="s">
        <v>35</v>
      </c>
      <c r="I40" s="12" t="s">
        <v>134</v>
      </c>
      <c r="J40" s="56" t="s">
        <v>35</v>
      </c>
      <c r="K40" s="12" t="s">
        <v>151</v>
      </c>
      <c r="L40" s="14" t="s">
        <v>35</v>
      </c>
    </row>
    <row r="41" spans="1:12" ht="29" x14ac:dyDescent="0.35">
      <c r="A41" s="7"/>
      <c r="B41" s="38" t="s">
        <v>79</v>
      </c>
      <c r="C41" s="100">
        <v>0</v>
      </c>
      <c r="D41" s="57"/>
      <c r="E41" s="57"/>
      <c r="F41" s="16" t="s">
        <v>80</v>
      </c>
      <c r="G41" s="58" t="s">
        <v>81</v>
      </c>
      <c r="H41" s="59"/>
      <c r="I41" s="19"/>
      <c r="J41" s="7"/>
      <c r="K41" s="19"/>
      <c r="L41" s="19"/>
    </row>
    <row r="42" spans="1:12" ht="29" x14ac:dyDescent="0.35">
      <c r="A42" s="7"/>
      <c r="B42" s="38" t="s">
        <v>82</v>
      </c>
      <c r="C42" s="100"/>
      <c r="D42" s="57"/>
      <c r="E42" s="57"/>
      <c r="F42" s="16" t="s">
        <v>80</v>
      </c>
      <c r="G42" s="58" t="s">
        <v>81</v>
      </c>
      <c r="H42" s="59"/>
      <c r="I42" s="19"/>
      <c r="J42" s="7"/>
      <c r="K42" s="19"/>
      <c r="L42" s="19"/>
    </row>
    <row r="43" spans="1:12" ht="29" x14ac:dyDescent="0.35">
      <c r="A43" s="7"/>
      <c r="B43" s="38" t="s">
        <v>83</v>
      </c>
      <c r="C43" s="32">
        <v>0</v>
      </c>
      <c r="D43" s="57">
        <v>0</v>
      </c>
      <c r="E43" s="57">
        <v>0</v>
      </c>
      <c r="F43" s="16" t="s">
        <v>80</v>
      </c>
      <c r="G43" s="66" t="s">
        <v>86</v>
      </c>
      <c r="H43" s="21"/>
      <c r="I43" s="19"/>
      <c r="J43" s="7"/>
      <c r="K43" s="94"/>
    </row>
    <row r="44" spans="1:12" ht="29" x14ac:dyDescent="0.35">
      <c r="A44" s="7"/>
      <c r="B44" s="38" t="s">
        <v>84</v>
      </c>
      <c r="C44" s="100"/>
      <c r="D44" s="57"/>
      <c r="E44" s="57"/>
      <c r="F44" s="16" t="s">
        <v>80</v>
      </c>
      <c r="G44" s="58" t="s">
        <v>81</v>
      </c>
      <c r="H44" s="59"/>
      <c r="I44" s="19"/>
      <c r="J44" s="7"/>
      <c r="K44" s="19"/>
      <c r="L44" s="19"/>
    </row>
    <row r="45" spans="1:12" s="1" customFormat="1" ht="116" x14ac:dyDescent="0.35">
      <c r="A45" s="65"/>
      <c r="B45" s="114" t="s">
        <v>85</v>
      </c>
      <c r="C45" s="74"/>
      <c r="D45" s="78">
        <v>45</v>
      </c>
      <c r="E45" s="78"/>
      <c r="F45" s="72" t="s">
        <v>214</v>
      </c>
      <c r="G45" s="66" t="s">
        <v>161</v>
      </c>
      <c r="H45" s="79" t="s">
        <v>87</v>
      </c>
      <c r="I45" s="66" t="s">
        <v>89</v>
      </c>
      <c r="J45" s="113" t="s">
        <v>215</v>
      </c>
      <c r="K45" s="66"/>
      <c r="L45" s="66"/>
    </row>
    <row r="46" spans="1:12" s="1" customFormat="1" x14ac:dyDescent="0.35">
      <c r="A46" s="65"/>
      <c r="B46" s="80" t="s">
        <v>1</v>
      </c>
      <c r="C46" s="81">
        <v>2.3000000000000001E-4</v>
      </c>
      <c r="D46" s="82">
        <v>2.2000000000000001E-4</v>
      </c>
      <c r="E46" s="85"/>
      <c r="F46" s="81" t="s">
        <v>196</v>
      </c>
      <c r="G46" s="83" t="s">
        <v>38</v>
      </c>
      <c r="H46" s="84"/>
      <c r="I46" s="81" t="s">
        <v>38</v>
      </c>
      <c r="J46" s="81"/>
      <c r="K46" s="81"/>
      <c r="L46" s="83"/>
    </row>
    <row r="47" spans="1:12" s="1" customFormat="1" ht="145" x14ac:dyDescent="0.2">
      <c r="A47" s="65"/>
      <c r="B47" s="80" t="s">
        <v>88</v>
      </c>
      <c r="C47" s="81">
        <v>60</v>
      </c>
      <c r="D47" s="82">
        <v>45</v>
      </c>
      <c r="E47" s="82"/>
      <c r="F47" s="81" t="s">
        <v>80</v>
      </c>
      <c r="G47" s="83" t="s">
        <v>89</v>
      </c>
      <c r="H47" s="84" t="s">
        <v>157</v>
      </c>
      <c r="I47" s="81" t="s">
        <v>89</v>
      </c>
      <c r="J47" s="111" t="s">
        <v>198</v>
      </c>
      <c r="K47" s="81"/>
      <c r="L47" s="83"/>
    </row>
    <row r="48" spans="1:12" s="1" customFormat="1" x14ac:dyDescent="0.35">
      <c r="A48" s="65"/>
      <c r="B48" s="80" t="s">
        <v>101</v>
      </c>
      <c r="C48" s="81">
        <v>1.132E-2</v>
      </c>
      <c r="D48" s="82">
        <v>1.9039999999999999</v>
      </c>
      <c r="E48" s="86"/>
      <c r="F48" s="81" t="s">
        <v>103</v>
      </c>
      <c r="G48" s="83" t="s">
        <v>38</v>
      </c>
      <c r="H48" s="84"/>
      <c r="I48" s="81" t="s">
        <v>168</v>
      </c>
      <c r="J48" s="81" t="s">
        <v>199</v>
      </c>
      <c r="K48" s="81"/>
      <c r="L48" s="83"/>
    </row>
    <row r="50" spans="2:12" ht="26.5" x14ac:dyDescent="0.35">
      <c r="B50" s="10" t="s">
        <v>166</v>
      </c>
      <c r="C50" s="11">
        <v>2025</v>
      </c>
      <c r="D50" s="11">
        <v>2026</v>
      </c>
      <c r="E50" s="11">
        <v>2027</v>
      </c>
      <c r="F50" s="10" t="s">
        <v>155</v>
      </c>
      <c r="G50" s="12" t="s">
        <v>133</v>
      </c>
      <c r="H50" s="15" t="s">
        <v>35</v>
      </c>
      <c r="I50" s="12" t="s">
        <v>134</v>
      </c>
      <c r="J50" s="56" t="s">
        <v>35</v>
      </c>
      <c r="K50" s="12" t="s">
        <v>151</v>
      </c>
      <c r="L50" s="14" t="s">
        <v>35</v>
      </c>
    </row>
    <row r="51" spans="2:12" ht="43.5" x14ac:dyDescent="0.35">
      <c r="B51" s="104" t="s">
        <v>167</v>
      </c>
      <c r="C51" s="105">
        <v>112</v>
      </c>
      <c r="D51" s="106">
        <v>112</v>
      </c>
      <c r="E51" s="106"/>
      <c r="F51" s="104" t="s">
        <v>169</v>
      </c>
      <c r="G51" s="107" t="s">
        <v>168</v>
      </c>
      <c r="H51" s="108" t="s">
        <v>170</v>
      </c>
      <c r="I51" s="112" t="s">
        <v>168</v>
      </c>
      <c r="J51" s="7"/>
      <c r="K51" s="19"/>
      <c r="L51" s="19"/>
    </row>
    <row r="52" spans="2:12" ht="29" x14ac:dyDescent="0.35">
      <c r="B52" s="16" t="s">
        <v>216</v>
      </c>
      <c r="C52" s="100"/>
      <c r="D52" s="57">
        <v>1.5680000000000001</v>
      </c>
      <c r="E52" s="57"/>
      <c r="F52" s="16" t="s">
        <v>69</v>
      </c>
      <c r="G52" s="58"/>
      <c r="H52" s="59"/>
      <c r="I52" s="19" t="s">
        <v>168</v>
      </c>
      <c r="J52" s="115" t="s">
        <v>217</v>
      </c>
      <c r="K52" s="19"/>
      <c r="L52" s="19"/>
    </row>
    <row r="53" spans="2:12" x14ac:dyDescent="0.35">
      <c r="B53" s="16"/>
      <c r="C53" s="32"/>
      <c r="D53" s="57"/>
      <c r="E53" s="57"/>
      <c r="F53" s="16"/>
      <c r="G53" s="66"/>
      <c r="H53" s="21"/>
      <c r="I53" s="19"/>
      <c r="J53" s="7"/>
      <c r="K53" s="103"/>
      <c r="L53" s="32"/>
    </row>
    <row r="54" spans="2:12" ht="29" x14ac:dyDescent="0.35">
      <c r="B54" s="16" t="s">
        <v>219</v>
      </c>
      <c r="C54" s="100"/>
      <c r="D54" s="57">
        <v>3.1539999999999999</v>
      </c>
      <c r="E54" s="57"/>
      <c r="F54" s="16" t="s">
        <v>69</v>
      </c>
      <c r="G54" s="58"/>
      <c r="H54" s="59"/>
      <c r="I54" s="19" t="s">
        <v>168</v>
      </c>
      <c r="J54" s="115" t="s">
        <v>220</v>
      </c>
      <c r="K54" s="19"/>
      <c r="L54" s="19"/>
    </row>
    <row r="55" spans="2:12" x14ac:dyDescent="0.35">
      <c r="B55" s="72"/>
      <c r="C55" s="74"/>
      <c r="D55" s="78"/>
      <c r="E55" s="78"/>
      <c r="F55" s="72"/>
      <c r="G55" s="66"/>
      <c r="H55" s="79"/>
      <c r="I55" s="66"/>
      <c r="J55" s="65"/>
      <c r="K55" s="66"/>
      <c r="L55" s="66"/>
    </row>
    <row r="56" spans="2:12" x14ac:dyDescent="0.35">
      <c r="B56" s="80"/>
      <c r="C56" s="81"/>
      <c r="D56" s="82"/>
      <c r="E56" s="85"/>
      <c r="F56" s="81"/>
      <c r="G56" s="83"/>
      <c r="H56" s="84"/>
      <c r="I56" s="81"/>
      <c r="J56" s="81"/>
      <c r="K56" s="81"/>
      <c r="L56" s="83"/>
    </row>
    <row r="58" spans="2:12" x14ac:dyDescent="0.35">
      <c r="B58" s="64" t="s">
        <v>156</v>
      </c>
    </row>
  </sheetData>
  <hyperlinks>
    <hyperlink ref="B58" r:id="rId1" display="https://www.openco2.net/fi/paastokertoimien-yksikot" xr:uid="{BD08FC72-3250-45E2-8A41-147A72E5C8E3}"/>
  </hyperlinks>
  <pageMargins left="0.7" right="0.7" top="0.75" bottom="0.75" header="0.3" footer="0.3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144C-3797-41AC-BCD3-3CB197C75B97}">
  <dimension ref="A1:F31"/>
  <sheetViews>
    <sheetView zoomScale="75" zoomScaleNormal="75" workbookViewId="0">
      <selection activeCell="C38" sqref="C38"/>
    </sheetView>
  </sheetViews>
  <sheetFormatPr defaultRowHeight="14.5" x14ac:dyDescent="0.35"/>
  <cols>
    <col min="3" max="3" width="107.6328125" customWidth="1"/>
  </cols>
  <sheetData>
    <row r="1" spans="1:6" x14ac:dyDescent="0.35">
      <c r="A1" s="7"/>
      <c r="B1" s="7"/>
      <c r="C1" s="7"/>
    </row>
    <row r="2" spans="1:6" x14ac:dyDescent="0.35">
      <c r="A2" s="7"/>
      <c r="B2" s="7"/>
      <c r="C2" s="7"/>
    </row>
    <row r="3" spans="1:6" ht="20" thickBot="1" x14ac:dyDescent="0.5">
      <c r="A3" s="7"/>
      <c r="B3" s="60" t="s">
        <v>90</v>
      </c>
      <c r="C3" s="60"/>
    </row>
    <row r="4" spans="1:6" ht="15" thickTop="1" x14ac:dyDescent="0.35">
      <c r="A4" s="7"/>
      <c r="B4" s="7"/>
      <c r="C4" s="7"/>
    </row>
    <row r="5" spans="1:6" x14ac:dyDescent="0.35">
      <c r="A5" s="7"/>
      <c r="B5" s="12" t="s">
        <v>91</v>
      </c>
      <c r="C5" s="61" t="s">
        <v>92</v>
      </c>
    </row>
    <row r="6" spans="1:6" x14ac:dyDescent="0.35">
      <c r="A6" s="7"/>
      <c r="B6" s="48" t="s">
        <v>38</v>
      </c>
      <c r="C6" s="62" t="s">
        <v>191</v>
      </c>
      <c r="F6" s="64"/>
    </row>
    <row r="7" spans="1:6" x14ac:dyDescent="0.35">
      <c r="A7" s="7"/>
      <c r="B7" s="19" t="s">
        <v>48</v>
      </c>
      <c r="C7" s="63" t="s">
        <v>93</v>
      </c>
    </row>
    <row r="8" spans="1:6" x14ac:dyDescent="0.35">
      <c r="A8" s="7"/>
      <c r="B8" s="19" t="s">
        <v>63</v>
      </c>
      <c r="C8" s="63" t="s">
        <v>94</v>
      </c>
    </row>
    <row r="9" spans="1:6" x14ac:dyDescent="0.35">
      <c r="A9" s="7"/>
      <c r="B9" s="19" t="s">
        <v>66</v>
      </c>
      <c r="C9" s="63" t="s">
        <v>95</v>
      </c>
    </row>
    <row r="10" spans="1:6" x14ac:dyDescent="0.35">
      <c r="A10" s="7"/>
      <c r="B10" s="32" t="s">
        <v>89</v>
      </c>
      <c r="C10" s="64" t="s">
        <v>197</v>
      </c>
    </row>
    <row r="11" spans="1:6" x14ac:dyDescent="0.35">
      <c r="A11" s="7"/>
      <c r="B11" s="19" t="s">
        <v>59</v>
      </c>
      <c r="C11" s="63" t="s">
        <v>96</v>
      </c>
    </row>
    <row r="12" spans="1:6" x14ac:dyDescent="0.35">
      <c r="A12" s="7"/>
      <c r="B12" s="19" t="s">
        <v>50</v>
      </c>
      <c r="C12" s="63" t="s">
        <v>97</v>
      </c>
    </row>
    <row r="13" spans="1:6" x14ac:dyDescent="0.35">
      <c r="A13" s="7"/>
      <c r="B13" s="19" t="s">
        <v>52</v>
      </c>
      <c r="C13" s="63" t="s">
        <v>98</v>
      </c>
    </row>
    <row r="14" spans="1:6" x14ac:dyDescent="0.35">
      <c r="A14" s="7"/>
      <c r="B14" s="19" t="s">
        <v>56</v>
      </c>
      <c r="C14" s="63" t="s">
        <v>99</v>
      </c>
    </row>
    <row r="15" spans="1:6" x14ac:dyDescent="0.35">
      <c r="A15" s="7"/>
      <c r="B15" s="19" t="s">
        <v>86</v>
      </c>
      <c r="C15" s="64" t="s">
        <v>107</v>
      </c>
    </row>
    <row r="16" spans="1:6" x14ac:dyDescent="0.35">
      <c r="A16" s="7"/>
      <c r="B16" s="19" t="s">
        <v>70</v>
      </c>
      <c r="C16" s="64" t="s">
        <v>158</v>
      </c>
    </row>
    <row r="17" spans="1:4" x14ac:dyDescent="0.35">
      <c r="A17" s="7"/>
      <c r="B17" s="19" t="s">
        <v>163</v>
      </c>
      <c r="C17" s="64" t="s">
        <v>206</v>
      </c>
      <c r="D17" s="98"/>
    </row>
    <row r="18" spans="1:4" x14ac:dyDescent="0.35">
      <c r="A18" s="7"/>
      <c r="B18" s="19" t="s">
        <v>173</v>
      </c>
      <c r="C18" s="64" t="s">
        <v>172</v>
      </c>
    </row>
    <row r="19" spans="1:4" x14ac:dyDescent="0.35">
      <c r="A19" s="7"/>
      <c r="B19" s="32" t="s">
        <v>189</v>
      </c>
      <c r="C19" s="64" t="s">
        <v>190</v>
      </c>
    </row>
    <row r="20" spans="1:4" x14ac:dyDescent="0.35">
      <c r="A20" s="7"/>
      <c r="B20" s="19" t="s">
        <v>195</v>
      </c>
      <c r="C20" s="64" t="s">
        <v>194</v>
      </c>
    </row>
    <row r="21" spans="1:4" x14ac:dyDescent="0.35">
      <c r="A21" s="7"/>
      <c r="B21" s="19"/>
      <c r="C21" s="19"/>
    </row>
    <row r="22" spans="1:4" x14ac:dyDescent="0.35">
      <c r="A22" s="7"/>
      <c r="B22" s="19"/>
      <c r="C22" s="19"/>
    </row>
    <row r="23" spans="1:4" x14ac:dyDescent="0.35">
      <c r="A23" s="7"/>
      <c r="B23" s="19"/>
      <c r="C23" s="19"/>
    </row>
    <row r="24" spans="1:4" x14ac:dyDescent="0.35">
      <c r="A24" s="7"/>
      <c r="B24" s="25"/>
      <c r="C24" s="25"/>
    </row>
    <row r="26" spans="1:4" x14ac:dyDescent="0.35">
      <c r="C26" s="64"/>
    </row>
    <row r="27" spans="1:4" x14ac:dyDescent="0.35">
      <c r="C27" s="99" t="s">
        <v>152</v>
      </c>
    </row>
    <row r="28" spans="1:4" x14ac:dyDescent="0.35">
      <c r="C28" s="99" t="s">
        <v>153</v>
      </c>
    </row>
    <row r="29" spans="1:4" x14ac:dyDescent="0.35">
      <c r="C29" s="64"/>
    </row>
    <row r="30" spans="1:4" x14ac:dyDescent="0.35">
      <c r="B30" t="s">
        <v>164</v>
      </c>
      <c r="C30" t="s">
        <v>162</v>
      </c>
    </row>
    <row r="31" spans="1:4" x14ac:dyDescent="0.35">
      <c r="B31" t="s">
        <v>164</v>
      </c>
      <c r="C31" t="s">
        <v>165</v>
      </c>
    </row>
  </sheetData>
  <hyperlinks>
    <hyperlink ref="C7" r:id="rId1" display="http://lipasto.vtt.fi/yksikkopaastot/henkiloliikennee/tieliikennee/henkiloautote/hakeskimaarine.htm" xr:uid="{98EFFF76-790A-4C47-BF3B-D682015265E2}"/>
    <hyperlink ref="C8" r:id="rId2" display="http://lipasto.vtt.fi/yksikkopaastot/tavaraliikennee/tieliikennee/padiestiee.htm" xr:uid="{243C4D3A-18AC-4623-AEDA-9ED03CAB95CE}"/>
    <hyperlink ref="C9" r:id="rId3" display="http://lipasto.vtt.fi/yksikkopaastot/tavaraliikennee/tieliikennee/padieskatue.htm" xr:uid="{A2C89DFC-550D-4CCF-8AAC-DD92E4C6BA19}"/>
    <hyperlink ref="C12" r:id="rId4" display="http://lipasto.vtt.fi/yksikkopaastot/henkiloliikennee/tieliikennee/henkiloautote/hadiese.htm" xr:uid="{EAF32CE2-0EF2-42C0-99D7-F657E4E39FF2}"/>
    <hyperlink ref="C13" r:id="rId5" display="http://lipasto.vtt.fi/yksikkopaastot/henkiloliikennee/tieliikennee/henkiloautote/habense.htm" xr:uid="{F497A91F-9AB5-47D2-B7A3-A31CC79AC560}"/>
    <hyperlink ref="C14" r:id="rId6" display="http://lipasto.vtt.fi/yksikkopaastot/henkiloliikennee/tieliikennee/henkiloautote/hakaasue.htm" xr:uid="{2388EDAF-8043-4ADF-AE47-4A838C1D26AC}"/>
    <hyperlink ref="C11" r:id="rId7" location="8db81a90" display="https://www.neste.com/products/all-products/renewable-road-transport/reduced-emissions#8db81a90" xr:uid="{70F85E8C-0379-46D7-B6D2-7567209443B9}"/>
    <hyperlink ref="C6" r:id="rId8" display="https://view.officeapps.live.com/op/view.aspx?src=https%3A%2F%2Fassets.publishing.service.gov.uk%2Fmedia%2F6a29392bade52dc0882218a8%2Fghg-conversion-factors-2026-full-set.xlsx&amp;wdOrigin=BROWSELINK" xr:uid="{3BD3F4BB-095A-4BD9-AC98-C0325D37A616}"/>
    <hyperlink ref="C17" r:id="rId9" display="https://view.officeapps.live.com/op/view.aspx?src=https%3A%2F%2Fstat.fi%2Fmedia%2Fuploads%2Ftup%2Fkhkinv%2Fkhkaasut_polttoaineluokitus_2025.xlsx&amp;wdOrigin=BROWSELINK" xr:uid="{66FBCEEF-06A0-4F46-BA74-0D6F1FCF123E}"/>
    <hyperlink ref="C16" r:id="rId10" display="https://ghgprotocol.org/sites/default/files/2024-08/Global-Warming-Potential-Values %28August 2024%29.pdf" xr:uid="{504E04BA-3D84-415F-A13B-76184E543EEC}"/>
    <hyperlink ref="C15" r:id="rId11" display="https://www.fingrid.fi/sahkomarkkinainformaatio/co2/" xr:uid="{FB60BED1-3387-4EE5-9E0A-2475B3990ED0}"/>
    <hyperlink ref="C18" r:id="rId12" display="https://www.openco2.net/fi/hae-paastokertoimia?sortBy=updatedYear&amp;sortOrder=desc&amp;page=1" xr:uid="{45841234-E748-4368-9F34-509BFB46E20E}"/>
    <hyperlink ref="C19" r:id="rId13" display="https://www.openco2.net/fi/" xr:uid="{50460B62-54EB-439A-A521-9B5DF04C3727}"/>
    <hyperlink ref="C20" r:id="rId14" display="https://tieto.traficom.fi/files/media/file/KUORMA_PAKETTIAUTOT_K%C3%84YTT%C3%96OPAS JA LASKENNAN PERUSTEET.pdf" xr:uid="{7BE40040-2D19-42AE-ACDC-F2B54C7ED58C}"/>
    <hyperlink ref="C10" r:id="rId15" display="https://www.motiva.fi/tietopankki/energiankaytto-suomessa/co2-paastokertoimet/" xr:uid="{A0196D61-A678-4C64-BEFF-C3691DF7FD0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922236080572419081B43D07FD87D6" ma:contentTypeVersion="9" ma:contentTypeDescription="Create a new document." ma:contentTypeScope="" ma:versionID="cb0c755e8c5dac86aa79d237d125023c">
  <xsd:schema xmlns:xsd="http://www.w3.org/2001/XMLSchema" xmlns:xs="http://www.w3.org/2001/XMLSchema" xmlns:p="http://schemas.microsoft.com/office/2006/metadata/properties" xmlns:ns2="613b7f3a-ff71-4099-8a43-700d881107e5" xmlns:ns3="6bb57a71-a4ac-4629-a579-fbae096efd21" targetNamespace="http://schemas.microsoft.com/office/2006/metadata/properties" ma:root="true" ma:fieldsID="e5af94aca0dd7690a235dccc1e5f0d37" ns2:_="" ns3:_="">
    <xsd:import namespace="613b7f3a-ff71-4099-8a43-700d881107e5"/>
    <xsd:import namespace="6bb57a71-a4ac-4629-a579-fbae096ef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b7f3a-ff71-4099-8a43-700d88110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57a71-a4ac-4629-a579-fbae096efd2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ED513C-EDC8-4EE2-9791-44FE3FB9A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b7f3a-ff71-4099-8a43-700d881107e5"/>
    <ds:schemaRef ds:uri="6bb57a71-a4ac-4629-a579-fbae096ef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EDE921-210A-4884-B593-9E6A2F5B8EB5}">
  <ds:schemaRefs>
    <ds:schemaRef ds:uri="613b7f3a-ff71-4099-8a43-700d881107e5"/>
    <ds:schemaRef ds:uri="6bb57a71-a4ac-4629-a579-fbae096efd2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ACF271A-CD74-4C67-A41A-1C2A4100C2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Etusivu</vt:lpstr>
      <vt:lpstr>Scope 1</vt:lpstr>
      <vt:lpstr>Scope 2</vt:lpstr>
      <vt:lpstr>Scope 3</vt:lpstr>
      <vt:lpstr>Total</vt:lpstr>
      <vt:lpstr>Päästökertoimet</vt:lpstr>
      <vt:lpstr>Lähteet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Bligt-Lindén</dc:creator>
  <cp:keywords/>
  <dc:description/>
  <cp:lastModifiedBy>Hanna Tölli</cp:lastModifiedBy>
  <cp:revision/>
  <dcterms:created xsi:type="dcterms:W3CDTF">2019-11-05T08:55:16Z</dcterms:created>
  <dcterms:modified xsi:type="dcterms:W3CDTF">2026-10-14T09:29:13Z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0x0101003B922236080572419081B43D07FD87D6</vt:lpwstr>
  </property>
</Properties>
</file>